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20\"/>
    </mc:Choice>
  </mc:AlternateContent>
  <xr:revisionPtr revIDLastSave="0" documentId="13_ncr:1_{57E7D58A-6D9F-4839-B2C1-46C0B5631266}" xr6:coauthVersionLast="47" xr6:coauthVersionMax="47" xr10:uidLastSave="{00000000-0000-0000-0000-000000000000}"/>
  <bookViews>
    <workbookView xWindow="996" yWindow="636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6-07-01" sheetId="3" r:id="rId3"/>
    <sheet name="ОСР 6-12-01" sheetId="4" r:id="rId4"/>
    <sheet name="ОСР 27-02-01" sheetId="5" r:id="rId5"/>
    <sheet name="ОСР 27-09-01" sheetId="6" r:id="rId6"/>
    <sheet name="ОСР 27-12-01" sheetId="7" r:id="rId7"/>
    <sheet name="ОСР 537 02-01" sheetId="8" r:id="rId8"/>
    <sheet name="ОСР 537 09-01" sheetId="9" r:id="rId9"/>
    <sheet name="ОСР 537 12-01" sheetId="10" r:id="rId10"/>
    <sheet name="ОСР 537 02-01(1)" sheetId="11" r:id="rId11"/>
    <sheet name="ОСР 537 09-01(1)" sheetId="12" r:id="rId12"/>
    <sheet name="ОСР 537 12-01(1)" sheetId="13" r:id="rId13"/>
    <sheet name="ОСР 518-02-01" sheetId="14" r:id="rId14"/>
    <sheet name="ОСР 518-09-01" sheetId="15" r:id="rId15"/>
    <sheet name="ОСР 518-12-01" sheetId="16" r:id="rId16"/>
    <sheet name="ОСР 518-02-01(1)" sheetId="17" r:id="rId17"/>
    <sheet name="ОСР 518-12-01(1)" sheetId="18" r:id="rId18"/>
    <sheet name="Источники ЦИ" sheetId="19" r:id="rId19"/>
    <sheet name="Цена МАТ и ОБ по ТКП" sheetId="20" r:id="rId2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35" i="1" s="1"/>
  <c r="G46" i="1"/>
  <c r="C37" i="1"/>
  <c r="C29" i="1"/>
  <c r="I38" i="1"/>
  <c r="I37" i="1"/>
  <c r="I36" i="1"/>
  <c r="I35" i="1"/>
  <c r="I34" i="1"/>
  <c r="E77" i="2"/>
  <c r="E78" i="2" s="1"/>
  <c r="E80" i="2" s="1"/>
  <c r="E81" i="2" s="1"/>
  <c r="E82" i="2" s="1"/>
  <c r="G76" i="2"/>
  <c r="G77" i="2" s="1"/>
  <c r="G78" i="2" s="1"/>
  <c r="G80" i="2" s="1"/>
  <c r="G81" i="2" s="1"/>
  <c r="G82" i="2" s="1"/>
  <c r="F76" i="2"/>
  <c r="F77" i="2" s="1"/>
  <c r="F78" i="2" s="1"/>
  <c r="F80" i="2" s="1"/>
  <c r="F81" i="2" s="1"/>
  <c r="F82" i="2" s="1"/>
  <c r="C36" i="1" s="1"/>
  <c r="E76" i="2"/>
  <c r="D76" i="2"/>
  <c r="D77" i="2" s="1"/>
  <c r="G66" i="2"/>
  <c r="F66" i="2"/>
  <c r="E66" i="2"/>
  <c r="D66" i="2"/>
  <c r="H66" i="2" s="1"/>
  <c r="H65" i="2"/>
  <c r="G43" i="2"/>
  <c r="F43" i="2"/>
  <c r="E43" i="2"/>
  <c r="D43" i="2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0" i="2"/>
  <c r="G23" i="2"/>
  <c r="F23" i="2"/>
  <c r="E23" i="2"/>
  <c r="D23" i="2"/>
  <c r="H22" i="2"/>
  <c r="C30" i="1" l="1"/>
  <c r="C32" i="1" s="1"/>
  <c r="H31" i="2"/>
  <c r="H23" i="2"/>
  <c r="H43" i="2"/>
  <c r="C31" i="1"/>
  <c r="H77" i="2"/>
  <c r="D78" i="2"/>
  <c r="H76" i="2"/>
  <c r="H78" i="2" l="1"/>
  <c r="D80" i="2"/>
  <c r="D81" i="2" l="1"/>
  <c r="H80" i="2"/>
  <c r="D82" i="2" l="1"/>
  <c r="H81" i="2"/>
  <c r="H82" i="2" l="1"/>
  <c r="C38" i="1" l="1"/>
  <c r="C40" i="1" s="1"/>
  <c r="C42" i="1" l="1"/>
  <c r="C39" i="1"/>
</calcChain>
</file>

<file path=xl/sharedStrings.xml><?xml version="1.0" encoding="utf-8"?>
<sst xmlns="http://schemas.openxmlformats.org/spreadsheetml/2006/main" count="664" uniqueCount="191">
  <si>
    <t>СВОДКА ЗАТРАТ</t>
  </si>
  <si>
    <t>P_0820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</si>
  <si>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</si>
  <si>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</si>
  <si>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</si>
  <si>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</si>
  <si>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</si>
  <si>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</si>
  <si>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</si>
  <si>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</si>
  <si>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</si>
  <si>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</si>
  <si>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</si>
  <si>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</si>
  <si>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</si>
  <si>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</si>
  <si>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</si>
  <si>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</si>
  <si>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</si>
  <si>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</si>
  <si>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</si>
  <si>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</si>
  <si>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</si>
  <si>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</si>
  <si>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</si>
  <si>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</si>
  <si>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</si>
  <si>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</si>
  <si>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</si>
  <si>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</si>
  <si>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</si>
  <si>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</si>
  <si>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</si>
  <si>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</si>
  <si>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</si>
  <si>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</si>
  <si>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</si>
  <si>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</si>
  <si>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</si>
  <si>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</si>
  <si>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</si>
  <si>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</si>
  <si>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</si>
  <si>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</si>
  <si>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</si>
  <si>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</si>
  <si>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</si>
  <si>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</si>
  <si>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</si>
  <si>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</si>
  <si>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</si>
  <si>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</si>
  <si>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</si>
  <si>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</si>
  <si>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</si>
  <si>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ОСР-27-09-01</t>
  </si>
  <si>
    <t>Пусконаладочные работы</t>
  </si>
  <si>
    <t>ОСР 553-09-01</t>
  </si>
  <si>
    <t>Дополнительные затраты при производстве работ в зимнее время по видам ОКС,  2,9 х 0, 9 =  2,61%</t>
  </si>
  <si>
    <t>Перебазировка спецтехники</t>
  </si>
  <si>
    <t>Командировочные расходы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</si>
  <si>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</si>
  <si>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</si>
  <si>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</si>
  <si>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</si>
  <si>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</si>
  <si>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</si>
  <si>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</si>
  <si>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</si>
  <si>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</si>
  <si>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</si>
  <si>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</si>
  <si>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</si>
  <si>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</si>
  <si>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</si>
  <si>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</si>
  <si>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</si>
  <si>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</si>
  <si>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</si>
  <si>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</si>
  <si>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</si>
  <si>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</si>
  <si>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</si>
  <si>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</si>
  <si>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</si>
  <si>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ОСР 553-12-01</t>
  </si>
  <si>
    <t>ОСР-518-12-01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</si>
  <si>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</si>
  <si>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</si>
  <si>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</si>
  <si>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6-07-01</t>
  </si>
  <si>
    <t>Наименование сметы</t>
  </si>
  <si>
    <t>Благоустройство</t>
  </si>
  <si>
    <t>Наименование локальных сметных расчетов (смет), затрат</t>
  </si>
  <si>
    <t>ЛС-6-03</t>
  </si>
  <si>
    <t>Восстановление дорожного покрытия при прокладке кабельной линии</t>
  </si>
  <si>
    <t>Итого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</si>
  <si>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</si>
  <si>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</si>
  <si>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</si>
  <si>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</si>
  <si>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</si>
  <si>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</si>
  <si>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</si>
  <si>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</si>
  <si>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</si>
  <si>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</si>
  <si>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</si>
  <si>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</si>
  <si>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</si>
  <si>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</si>
  <si>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</si>
  <si>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</si>
  <si>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</si>
  <si>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</si>
  <si>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</si>
  <si>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</si>
  <si>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</si>
  <si>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</si>
  <si>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</si>
  <si>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</si>
  <si>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</si>
  <si>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</si>
  <si>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</si>
  <si>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</si>
  <si>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</si>
  <si>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</si>
  <si>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</si>
  <si>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</si>
  <si>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</si>
  <si>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6-07-01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</si>
  <si>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</si>
  <si>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</si>
  <si>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</si>
  <si>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</si>
  <si>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</si>
  <si>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</si>
  <si>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</si>
  <si>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</si>
  <si>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</si>
  <si>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км</t>
  </si>
  <si>
    <t>Реконструкция КЛ одноцепная</t>
  </si>
  <si>
    <t>ОСР 27-02-01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</si>
  <si>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</si>
  <si>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</si>
  <si>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</si>
  <si>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</si>
  <si>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537 02-01</t>
  </si>
  <si>
    <t>Реконструкция ВЛ одноцепная</t>
  </si>
  <si>
    <t>ОСР 537 09-01</t>
  </si>
  <si>
    <t>ОСР 537 12-01</t>
  </si>
  <si>
    <t>ОСР 518-12-01</t>
  </si>
  <si>
    <t>Вырубка (расширение, расчистку) просеки ВЛ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</si>
  <si>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</si>
  <si>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</si>
  <si>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</si>
  <si>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</si>
  <si>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</si>
  <si>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</si>
  <si>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</si>
  <si>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</si>
  <si>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</si>
  <si>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</si>
  <si>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</si>
  <si>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</si>
  <si>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</si>
  <si>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</si>
  <si>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Провод изолированный СИП-3 1х95</t>
  </si>
  <si>
    <t>Стойка железобетонная высотой 11,0 м СВ110-5</t>
  </si>
  <si>
    <t>шт</t>
  </si>
  <si>
    <t>Стойка железобетонная  СС 136,6-3,1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</si>
  <si>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</si>
  <si>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</si>
  <si>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</si>
  <si>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</si>
  <si>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</si>
  <si>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</si>
  <si>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</si>
  <si>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</si>
  <si>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</si>
  <si>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</si>
  <si>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</si>
  <si>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</si>
  <si>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</si>
  <si>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</si>
  <si>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</si>
  <si>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</si>
  <si>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</si>
  <si>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</si>
  <si>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</si>
  <si>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КВЛ-6кВ Ф-55  (ВЛ 0,5км одноцепная, 2,7км двухцепная, КЛ двухцепная протяженностью 1,86км) ПС 110/35/6 "Ремзавод"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</si>
</sst>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  <numFmt numFmtId="173" formatCode="_-* #,##0.00000_-;\-* #,##0.0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70" fontId="4" fillId="0" borderId="0" xfId="4" applyNumberFormat="1" applyFont="1" applyAlignment="1">
      <alignment vertical="center"/>
    </xf>
    <xf numFmtId="164" fontId="0" fillId="0" borderId="0" xfId="0" applyNumberFormat="1"/>
    <xf numFmtId="173" fontId="15" fillId="0" borderId="1" xfId="1" applyNumberFormat="1" applyFont="1" applyFill="1" applyBorder="1" applyAlignment="1">
      <alignment vertical="center" wrapText="1"/>
    </xf>
    <xf numFmtId="173" fontId="15" fillId="0" borderId="1" xfId="1" applyNumberFormat="1" applyFont="1" applyFill="1" applyBorder="1" applyAlignment="1">
      <alignment horizontal="center" vertical="center" wrapText="1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9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topLeftCell="A19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20.109375" customWidth="1"/>
    <col min="5" max="5" width="21.109375" customWidth="1"/>
    <col min="6" max="6" width="14" customWidth="1"/>
    <col min="7" max="7" width="11.5546875" bestFit="1" customWidth="1"/>
    <col min="9" max="9" width="20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7" t="s">
        <v>0</v>
      </c>
      <c r="B12" s="87"/>
      <c r="C12" s="87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90" t="s">
        <v>1</v>
      </c>
      <c r="B16" s="90"/>
      <c r="C16" s="90"/>
    </row>
    <row r="17" spans="1:9" ht="16.2" customHeight="1" x14ac:dyDescent="0.3">
      <c r="A17" s="89" t="s">
        <v>2</v>
      </c>
      <c r="B17" s="89"/>
      <c r="C17" s="89"/>
    </row>
    <row r="18" spans="1:9" ht="16.2" customHeight="1" x14ac:dyDescent="0.3">
      <c r="A18" s="1"/>
      <c r="B18" s="1"/>
      <c r="C18" s="1"/>
    </row>
    <row r="19" spans="1:9" ht="72" customHeight="1" x14ac:dyDescent="0.3">
      <c r="A19" s="88" t="s">
        <v>190</v>
      </c>
      <c r="B19" s="88"/>
      <c r="C19" s="88"/>
    </row>
    <row r="20" spans="1:9" ht="16.2" customHeight="1" x14ac:dyDescent="0.3">
      <c r="A20" s="89" t="s">
        <v>3</v>
      </c>
      <c r="B20" s="89"/>
      <c r="C20" s="89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175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4" t="s">
        <v>189</v>
      </c>
      <c r="B25" s="85"/>
      <c r="C25" s="86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177</v>
      </c>
      <c r="C26" s="54"/>
      <c r="D26" s="51"/>
      <c r="E26" s="51"/>
      <c r="F26" s="51"/>
      <c r="G26" s="52"/>
      <c r="H26" s="52" t="s">
        <v>178</v>
      </c>
      <c r="I26" s="52"/>
    </row>
    <row r="27" spans="1:9" ht="16.95" customHeight="1" x14ac:dyDescent="0.3">
      <c r="A27" s="55" t="s">
        <v>6</v>
      </c>
      <c r="B27" s="53" t="s">
        <v>179</v>
      </c>
      <c r="C27" s="56">
        <f>155428.96012-C28-C29</f>
        <v>126381.3386638588</v>
      </c>
      <c r="D27" s="57"/>
      <c r="E27" s="57"/>
      <c r="F27" s="57"/>
      <c r="G27" s="58" t="s">
        <v>180</v>
      </c>
      <c r="H27" s="58" t="s">
        <v>181</v>
      </c>
      <c r="I27" s="58" t="s">
        <v>182</v>
      </c>
    </row>
    <row r="28" spans="1:9" ht="16.95" customHeight="1" x14ac:dyDescent="0.3">
      <c r="A28" s="55" t="s">
        <v>7</v>
      </c>
      <c r="B28" s="53" t="s">
        <v>183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184</v>
      </c>
      <c r="C29" s="62">
        <f>ССР!G73*1.2</f>
        <v>29047.621456141198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155428.96012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185</v>
      </c>
      <c r="C31" s="62">
        <f>C30-ROUND(C30/1.2,5)</f>
        <v>25904.826690000002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186</v>
      </c>
      <c r="C32" s="82">
        <f>C30*I36</f>
        <v>180296.39692613989</v>
      </c>
      <c r="D32" s="57"/>
      <c r="E32" s="80"/>
      <c r="F32" s="68"/>
      <c r="G32" s="69">
        <v>2023</v>
      </c>
      <c r="H32" s="60">
        <v>109.09646626082731</v>
      </c>
      <c r="I32" s="66"/>
    </row>
    <row r="33" spans="1:9" ht="15.6" x14ac:dyDescent="0.3">
      <c r="A33" s="84" t="s">
        <v>176</v>
      </c>
      <c r="B33" s="85"/>
      <c r="C33" s="86"/>
      <c r="D33" s="51"/>
      <c r="E33" s="70"/>
      <c r="F33" s="71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177</v>
      </c>
      <c r="C34" s="54"/>
      <c r="D34" s="57"/>
      <c r="E34" s="72"/>
      <c r="F34" s="73"/>
      <c r="G34" s="59">
        <v>2025</v>
      </c>
      <c r="H34" s="60">
        <v>107.81631706396419</v>
      </c>
      <c r="I34" s="74">
        <f>(H34+100)/200</f>
        <v>1.039081585319821</v>
      </c>
    </row>
    <row r="35" spans="1:9" ht="15.6" x14ac:dyDescent="0.3">
      <c r="A35" s="55" t="s">
        <v>6</v>
      </c>
      <c r="B35" s="53" t="s">
        <v>179</v>
      </c>
      <c r="C35" s="75">
        <f>ССР!D82+ССР!E82-C27</f>
        <v>53775.150063553738</v>
      </c>
      <c r="D35" s="57"/>
      <c r="E35" s="72"/>
      <c r="F35" s="57"/>
      <c r="G35" s="59">
        <v>2026</v>
      </c>
      <c r="H35" s="60">
        <v>105.26289686896166</v>
      </c>
      <c r="I35" s="74">
        <f>(H35+100)/200*H34/100</f>
        <v>1.1065344785145874</v>
      </c>
    </row>
    <row r="36" spans="1:9" ht="15.6" x14ac:dyDescent="0.3">
      <c r="A36" s="55" t="s">
        <v>7</v>
      </c>
      <c r="B36" s="53" t="s">
        <v>183</v>
      </c>
      <c r="C36" s="75">
        <f>ССР!F82</f>
        <v>0</v>
      </c>
      <c r="D36" s="57"/>
      <c r="E36" s="72"/>
      <c r="F36" s="57"/>
      <c r="G36" s="59">
        <v>2027</v>
      </c>
      <c r="H36" s="60">
        <v>104.42089798933949</v>
      </c>
      <c r="I36" s="74">
        <f>(H36+100)/200*H35/100*H34/100</f>
        <v>1.1599922999352297</v>
      </c>
    </row>
    <row r="37" spans="1:9" ht="15.6" x14ac:dyDescent="0.3">
      <c r="A37" s="55" t="s">
        <v>8</v>
      </c>
      <c r="B37" s="53" t="s">
        <v>184</v>
      </c>
      <c r="C37" s="75">
        <f>(ССР!G78)*1.2-C29</f>
        <v>6573.9044627154872</v>
      </c>
      <c r="D37" s="57"/>
      <c r="E37" s="72"/>
      <c r="F37" s="57"/>
      <c r="G37" s="59">
        <v>2028</v>
      </c>
      <c r="H37" s="60">
        <v>104.42089798933949</v>
      </c>
      <c r="I37" s="74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5">
        <f>C35+C36+C37</f>
        <v>60349.054526269225</v>
      </c>
      <c r="D38" s="63"/>
      <c r="E38" s="67"/>
      <c r="F38" s="68"/>
      <c r="G38" s="59">
        <v>2029</v>
      </c>
      <c r="H38" s="60">
        <v>104.42089798933949</v>
      </c>
      <c r="I38" s="74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185</v>
      </c>
      <c r="C39" s="62">
        <f>C38-ROUND(C38/1.2,5)</f>
        <v>10058.175756269222</v>
      </c>
      <c r="D39" s="57"/>
      <c r="E39" s="72"/>
      <c r="F39" s="57"/>
      <c r="G39" s="51"/>
      <c r="H39" s="51"/>
      <c r="I39" s="51"/>
    </row>
    <row r="40" spans="1:9" ht="15.6" x14ac:dyDescent="0.3">
      <c r="A40" s="50">
        <v>3</v>
      </c>
      <c r="B40" s="53" t="s">
        <v>186</v>
      </c>
      <c r="C40" s="83">
        <f>C38*I37</f>
        <v>73099.263375539944</v>
      </c>
      <c r="D40" s="57"/>
      <c r="E40" s="67"/>
      <c r="F40" s="68"/>
      <c r="G40" s="51"/>
      <c r="H40" s="51"/>
      <c r="I40" s="51"/>
    </row>
    <row r="41" spans="1:9" ht="15.6" x14ac:dyDescent="0.3">
      <c r="A41" s="50"/>
      <c r="B41" s="53"/>
      <c r="C41" s="75"/>
      <c r="D41" s="57"/>
      <c r="E41" s="76"/>
      <c r="F41" s="57"/>
      <c r="G41" s="51"/>
      <c r="H41" s="51"/>
      <c r="I41" s="51"/>
    </row>
    <row r="42" spans="1:9" ht="15.6" x14ac:dyDescent="0.3">
      <c r="A42" s="50"/>
      <c r="B42" s="53" t="s">
        <v>187</v>
      </c>
      <c r="C42" s="105">
        <f>C40+C32</f>
        <v>253395.66030167983</v>
      </c>
      <c r="D42" s="57"/>
      <c r="E42" s="67"/>
      <c r="F42" s="68"/>
      <c r="G42" s="51"/>
      <c r="H42" s="51"/>
      <c r="I42" s="77"/>
    </row>
    <row r="43" spans="1:9" ht="15.6" x14ac:dyDescent="0.3">
      <c r="A43" s="52"/>
      <c r="B43" s="52"/>
      <c r="C43" s="52"/>
      <c r="D43" s="51"/>
      <c r="E43" s="51"/>
      <c r="F43" s="73"/>
      <c r="G43" s="51"/>
      <c r="H43" s="51"/>
      <c r="I43" s="51"/>
    </row>
    <row r="44" spans="1:9" ht="15.6" x14ac:dyDescent="0.3">
      <c r="A44" s="78" t="s">
        <v>188</v>
      </c>
      <c r="B44" s="52"/>
      <c r="C44" s="52"/>
      <c r="D44" s="51"/>
      <c r="E44" s="79"/>
      <c r="F44" s="51"/>
      <c r="G44" s="51"/>
      <c r="H44" s="51"/>
      <c r="I44" s="51"/>
    </row>
    <row r="45" spans="1:9" x14ac:dyDescent="0.3">
      <c r="D45" s="81"/>
    </row>
    <row r="46" spans="1:9" x14ac:dyDescent="0.3">
      <c r="D46" s="81"/>
      <c r="E46" s="81"/>
      <c r="F46" s="81"/>
      <c r="G46" s="81">
        <f>D42-D46-E46</f>
        <v>0</v>
      </c>
    </row>
    <row r="47" spans="1:9" x14ac:dyDescent="0.3">
      <c r="C47" s="8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91</v>
      </c>
      <c r="C7" s="29" t="s">
        <v>113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113</v>
      </c>
      <c r="D13" s="19">
        <v>0</v>
      </c>
      <c r="E13" s="19">
        <v>0</v>
      </c>
      <c r="F13" s="19">
        <v>0</v>
      </c>
      <c r="G13" s="19">
        <v>371.66629879887</v>
      </c>
      <c r="H13" s="19">
        <v>371.66629879887</v>
      </c>
      <c r="J13" s="5"/>
    </row>
    <row r="14" spans="1:14" ht="16.95" customHeight="1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371.66629879887</v>
      </c>
      <c r="H14" s="19">
        <v>371.66629879887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91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107</v>
      </c>
      <c r="D13" s="19">
        <v>2417.0705987645001</v>
      </c>
      <c r="E13" s="19">
        <v>1574.7453219701999</v>
      </c>
      <c r="F13" s="19">
        <v>0</v>
      </c>
      <c r="G13" s="19">
        <v>0</v>
      </c>
      <c r="H13" s="19">
        <v>3991.8159207345998</v>
      </c>
      <c r="J13" s="5"/>
    </row>
    <row r="14" spans="1:14" ht="16.95" customHeight="1" x14ac:dyDescent="0.3">
      <c r="A14" s="6"/>
      <c r="B14" s="9"/>
      <c r="C14" s="9" t="s">
        <v>96</v>
      </c>
      <c r="D14" s="19">
        <v>2417.0705987645001</v>
      </c>
      <c r="E14" s="19">
        <v>1574.7453219701999</v>
      </c>
      <c r="F14" s="19">
        <v>0</v>
      </c>
      <c r="G14" s="19">
        <v>0</v>
      </c>
      <c r="H14" s="19">
        <v>3991.8159207345998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91</v>
      </c>
      <c r="C7" s="29" t="s">
        <v>109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111</v>
      </c>
      <c r="D13" s="19">
        <v>0</v>
      </c>
      <c r="E13" s="19">
        <v>0</v>
      </c>
      <c r="F13" s="19">
        <v>0</v>
      </c>
      <c r="G13" s="19">
        <v>963.08832492818999</v>
      </c>
      <c r="H13" s="19">
        <v>963.08832492818999</v>
      </c>
      <c r="J13" s="5"/>
    </row>
    <row r="14" spans="1:14" ht="16.95" customHeight="1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963.08832492818999</v>
      </c>
      <c r="H14" s="19">
        <v>963.08832492818999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91</v>
      </c>
      <c r="C7" s="29" t="s">
        <v>113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113</v>
      </c>
      <c r="D13" s="19">
        <v>0</v>
      </c>
      <c r="E13" s="19">
        <v>0</v>
      </c>
      <c r="F13" s="19">
        <v>0</v>
      </c>
      <c r="G13" s="19">
        <v>4013.9960270278002</v>
      </c>
      <c r="H13" s="19">
        <v>4013.9960270278002</v>
      </c>
      <c r="J13" s="5"/>
    </row>
    <row r="14" spans="1:14" ht="16.95" customHeight="1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4013.9960270278002</v>
      </c>
      <c r="H14" s="19">
        <v>4013.9960270278002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91</v>
      </c>
      <c r="C7" s="29" t="s">
        <v>115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117</v>
      </c>
      <c r="D13" s="19">
        <v>39374.117647059</v>
      </c>
      <c r="E13" s="19">
        <v>2583.5294117646999</v>
      </c>
      <c r="F13" s="19">
        <v>0</v>
      </c>
      <c r="G13" s="19">
        <v>0</v>
      </c>
      <c r="H13" s="19">
        <v>41957.647058823997</v>
      </c>
      <c r="J13" s="5"/>
    </row>
    <row r="14" spans="1:14" ht="16.95" customHeight="1" x14ac:dyDescent="0.3">
      <c r="A14" s="6"/>
      <c r="B14" s="9"/>
      <c r="C14" s="9" t="s">
        <v>96</v>
      </c>
      <c r="D14" s="19">
        <v>39374.117647059</v>
      </c>
      <c r="E14" s="19">
        <v>2583.5294117646999</v>
      </c>
      <c r="F14" s="19">
        <v>0</v>
      </c>
      <c r="G14" s="19">
        <v>0</v>
      </c>
      <c r="H14" s="19">
        <v>41957.647058823997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91</v>
      </c>
      <c r="C7" s="29" t="s">
        <v>56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119</v>
      </c>
      <c r="C13" s="25" t="s">
        <v>120</v>
      </c>
      <c r="D13" s="19">
        <v>0</v>
      </c>
      <c r="E13" s="19">
        <v>0</v>
      </c>
      <c r="F13" s="19">
        <v>0</v>
      </c>
      <c r="G13" s="19">
        <v>58.382352941176002</v>
      </c>
      <c r="H13" s="19">
        <v>58.382352941176002</v>
      </c>
      <c r="J13" s="5"/>
    </row>
    <row r="14" spans="1:14" ht="16.95" customHeight="1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58.382352941176002</v>
      </c>
      <c r="H14" s="19">
        <v>58.382352941176002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91</v>
      </c>
      <c r="C7" s="29" t="s">
        <v>113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113</v>
      </c>
      <c r="D13" s="19">
        <v>0</v>
      </c>
      <c r="E13" s="19">
        <v>0</v>
      </c>
      <c r="F13" s="19">
        <v>0</v>
      </c>
      <c r="G13" s="19">
        <v>3943.1593242741001</v>
      </c>
      <c r="H13" s="19">
        <v>3943.1593242741001</v>
      </c>
      <c r="J13" s="5"/>
    </row>
    <row r="14" spans="1:14" ht="16.95" customHeight="1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3943.1593242741001</v>
      </c>
      <c r="H14" s="19">
        <v>3943.1593242741001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91</v>
      </c>
      <c r="C7" s="29" t="s">
        <v>115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117</v>
      </c>
      <c r="D13" s="19">
        <v>31200</v>
      </c>
      <c r="E13" s="19">
        <v>0</v>
      </c>
      <c r="F13" s="19">
        <v>0</v>
      </c>
      <c r="G13" s="19">
        <v>0</v>
      </c>
      <c r="H13" s="19">
        <v>31200</v>
      </c>
      <c r="J13" s="5"/>
    </row>
    <row r="14" spans="1:14" ht="16.95" customHeight="1" x14ac:dyDescent="0.3">
      <c r="A14" s="6"/>
      <c r="B14" s="9"/>
      <c r="C14" s="9" t="s">
        <v>96</v>
      </c>
      <c r="D14" s="19">
        <v>31200</v>
      </c>
      <c r="E14" s="19">
        <v>0</v>
      </c>
      <c r="F14" s="19">
        <v>0</v>
      </c>
      <c r="G14" s="19">
        <v>0</v>
      </c>
      <c r="H14" s="19">
        <v>31200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>
      <selection activeCell="D8" sqref="D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91</v>
      </c>
      <c r="C7" s="29" t="s">
        <v>113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113</v>
      </c>
      <c r="D13" s="19">
        <v>0</v>
      </c>
      <c r="E13" s="19">
        <v>0</v>
      </c>
      <c r="F13" s="19">
        <v>0</v>
      </c>
      <c r="G13" s="19">
        <v>10365.217391304001</v>
      </c>
      <c r="H13" s="19">
        <v>10365.217391304001</v>
      </c>
      <c r="J13" s="5"/>
    </row>
    <row r="14" spans="1:14" ht="16.95" customHeight="1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10365.217391304001</v>
      </c>
      <c r="H14" s="19">
        <v>10365.217391304001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38"/>
  <sheetViews>
    <sheetView zoomScale="75" zoomScaleNormal="87" workbookViewId="0">
      <selection activeCell="H3" sqref="H3:H135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122</v>
      </c>
      <c r="B1" s="37" t="s">
        <v>123</v>
      </c>
      <c r="C1" s="37" t="s">
        <v>124</v>
      </c>
      <c r="D1" s="37" t="s">
        <v>125</v>
      </c>
      <c r="E1" s="37" t="s">
        <v>126</v>
      </c>
      <c r="F1" s="37" t="s">
        <v>127</v>
      </c>
      <c r="G1" s="37" t="s">
        <v>128</v>
      </c>
      <c r="H1" s="37" t="s">
        <v>129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3" t="s">
        <v>92</v>
      </c>
      <c r="B3" s="102"/>
      <c r="C3" s="45"/>
      <c r="D3" s="43">
        <v>0</v>
      </c>
      <c r="E3" s="41"/>
      <c r="F3" s="41"/>
      <c r="G3" s="41"/>
      <c r="H3" s="48"/>
    </row>
    <row r="4" spans="1:8" x14ac:dyDescent="0.3">
      <c r="A4" s="96" t="s">
        <v>130</v>
      </c>
      <c r="B4" s="42" t="s">
        <v>131</v>
      </c>
      <c r="C4" s="45"/>
      <c r="D4" s="43">
        <v>0</v>
      </c>
      <c r="E4" s="41"/>
      <c r="F4" s="41"/>
      <c r="G4" s="41"/>
      <c r="H4" s="48"/>
    </row>
    <row r="5" spans="1:8" x14ac:dyDescent="0.3">
      <c r="A5" s="96"/>
      <c r="B5" s="42" t="s">
        <v>132</v>
      </c>
      <c r="C5" s="37"/>
      <c r="D5" s="43">
        <v>0</v>
      </c>
      <c r="E5" s="41"/>
      <c r="F5" s="41"/>
      <c r="G5" s="41"/>
      <c r="H5" s="47"/>
    </row>
    <row r="6" spans="1:8" x14ac:dyDescent="0.3">
      <c r="A6" s="95"/>
      <c r="B6" s="42" t="s">
        <v>133</v>
      </c>
      <c r="C6" s="37"/>
      <c r="D6" s="43">
        <v>0</v>
      </c>
      <c r="E6" s="41"/>
      <c r="F6" s="41"/>
      <c r="G6" s="41"/>
      <c r="H6" s="47"/>
    </row>
    <row r="7" spans="1:8" x14ac:dyDescent="0.3">
      <c r="A7" s="95"/>
      <c r="B7" s="42" t="s">
        <v>134</v>
      </c>
      <c r="C7" s="37"/>
      <c r="D7" s="43">
        <v>0</v>
      </c>
      <c r="E7" s="41"/>
      <c r="F7" s="41"/>
      <c r="G7" s="41"/>
      <c r="H7" s="47"/>
    </row>
    <row r="8" spans="1:8" x14ac:dyDescent="0.3">
      <c r="A8" s="99" t="s">
        <v>95</v>
      </c>
      <c r="B8" s="100"/>
      <c r="C8" s="96" t="s">
        <v>137</v>
      </c>
      <c r="D8" s="44">
        <v>0</v>
      </c>
      <c r="E8" s="41">
        <v>4.4999999999999998E-2</v>
      </c>
      <c r="F8" s="41" t="s">
        <v>135</v>
      </c>
      <c r="G8" s="44">
        <v>0</v>
      </c>
      <c r="H8" s="47"/>
    </row>
    <row r="9" spans="1:8" x14ac:dyDescent="0.3">
      <c r="A9" s="97">
        <v>1</v>
      </c>
      <c r="B9" s="42" t="s">
        <v>131</v>
      </c>
      <c r="C9" s="96"/>
      <c r="D9" s="44">
        <v>0</v>
      </c>
      <c r="E9" s="41"/>
      <c r="F9" s="41"/>
      <c r="G9" s="41"/>
      <c r="H9" s="95" t="s">
        <v>136</v>
      </c>
    </row>
    <row r="10" spans="1:8" x14ac:dyDescent="0.3">
      <c r="A10" s="96"/>
      <c r="B10" s="42" t="s">
        <v>132</v>
      </c>
      <c r="C10" s="96"/>
      <c r="D10" s="44">
        <v>0</v>
      </c>
      <c r="E10" s="41"/>
      <c r="F10" s="41"/>
      <c r="G10" s="41"/>
      <c r="H10" s="95"/>
    </row>
    <row r="11" spans="1:8" x14ac:dyDescent="0.3">
      <c r="A11" s="96"/>
      <c r="B11" s="42" t="s">
        <v>133</v>
      </c>
      <c r="C11" s="96"/>
      <c r="D11" s="44">
        <v>0</v>
      </c>
      <c r="E11" s="41"/>
      <c r="F11" s="41"/>
      <c r="G11" s="41"/>
      <c r="H11" s="95"/>
    </row>
    <row r="12" spans="1:8" x14ac:dyDescent="0.3">
      <c r="A12" s="96"/>
      <c r="B12" s="42" t="s">
        <v>134</v>
      </c>
      <c r="C12" s="96"/>
      <c r="D12" s="44">
        <v>0</v>
      </c>
      <c r="E12" s="41"/>
      <c r="F12" s="41"/>
      <c r="G12" s="41"/>
      <c r="H12" s="95"/>
    </row>
    <row r="13" spans="1:8" ht="24.6" x14ac:dyDescent="0.3">
      <c r="A13" s="101" t="s">
        <v>71</v>
      </c>
      <c r="B13" s="102"/>
      <c r="C13" s="37"/>
      <c r="D13" s="43">
        <v>5514.8306628416003</v>
      </c>
      <c r="E13" s="41"/>
      <c r="F13" s="41"/>
      <c r="G13" s="41"/>
      <c r="H13" s="47"/>
    </row>
    <row r="14" spans="1:8" x14ac:dyDescent="0.3">
      <c r="A14" s="96" t="s">
        <v>138</v>
      </c>
      <c r="B14" s="42" t="s">
        <v>131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132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133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134</v>
      </c>
      <c r="C17" s="37"/>
      <c r="D17" s="43">
        <v>4448.7200469170002</v>
      </c>
      <c r="E17" s="41"/>
      <c r="F17" s="41"/>
      <c r="G17" s="41"/>
      <c r="H17" s="47"/>
    </row>
    <row r="18" spans="1:8" x14ac:dyDescent="0.3">
      <c r="A18" s="99" t="s">
        <v>71</v>
      </c>
      <c r="B18" s="100"/>
      <c r="C18" s="96" t="s">
        <v>137</v>
      </c>
      <c r="D18" s="44">
        <v>4448.7200469170002</v>
      </c>
      <c r="E18" s="41">
        <v>4.4999999999999998E-2</v>
      </c>
      <c r="F18" s="41" t="s">
        <v>135</v>
      </c>
      <c r="G18" s="44">
        <v>98860.445487044999</v>
      </c>
      <c r="H18" s="47"/>
    </row>
    <row r="19" spans="1:8" x14ac:dyDescent="0.3">
      <c r="A19" s="97">
        <v>1</v>
      </c>
      <c r="B19" s="42" t="s">
        <v>131</v>
      </c>
      <c r="C19" s="96"/>
      <c r="D19" s="44">
        <v>0</v>
      </c>
      <c r="E19" s="41"/>
      <c r="F19" s="41"/>
      <c r="G19" s="41"/>
      <c r="H19" s="95" t="s">
        <v>136</v>
      </c>
    </row>
    <row r="20" spans="1:8" x14ac:dyDescent="0.3">
      <c r="A20" s="96"/>
      <c r="B20" s="42" t="s">
        <v>132</v>
      </c>
      <c r="C20" s="96"/>
      <c r="D20" s="44">
        <v>0</v>
      </c>
      <c r="E20" s="41"/>
      <c r="F20" s="41"/>
      <c r="G20" s="41"/>
      <c r="H20" s="95"/>
    </row>
    <row r="21" spans="1:8" x14ac:dyDescent="0.3">
      <c r="A21" s="96"/>
      <c r="B21" s="42" t="s">
        <v>133</v>
      </c>
      <c r="C21" s="96"/>
      <c r="D21" s="44">
        <v>0</v>
      </c>
      <c r="E21" s="41"/>
      <c r="F21" s="41"/>
      <c r="G21" s="41"/>
      <c r="H21" s="95"/>
    </row>
    <row r="22" spans="1:8" x14ac:dyDescent="0.3">
      <c r="A22" s="96"/>
      <c r="B22" s="42" t="s">
        <v>134</v>
      </c>
      <c r="C22" s="96"/>
      <c r="D22" s="44">
        <v>4448.7200469170002</v>
      </c>
      <c r="E22" s="41"/>
      <c r="F22" s="41"/>
      <c r="G22" s="41"/>
      <c r="H22" s="95"/>
    </row>
    <row r="23" spans="1:8" x14ac:dyDescent="0.3">
      <c r="A23" s="96" t="s">
        <v>139</v>
      </c>
      <c r="B23" s="42" t="s">
        <v>131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132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133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134</v>
      </c>
      <c r="C26" s="37"/>
      <c r="D26" s="43">
        <v>5514.8306628416003</v>
      </c>
      <c r="E26" s="41"/>
      <c r="F26" s="41"/>
      <c r="G26" s="41"/>
      <c r="H26" s="47"/>
    </row>
    <row r="27" spans="1:8" x14ac:dyDescent="0.3">
      <c r="A27" s="99" t="s">
        <v>71</v>
      </c>
      <c r="B27" s="100"/>
      <c r="C27" s="96" t="s">
        <v>141</v>
      </c>
      <c r="D27" s="44">
        <v>1066.1106159245001</v>
      </c>
      <c r="E27" s="41">
        <v>1.86</v>
      </c>
      <c r="F27" s="41" t="s">
        <v>140</v>
      </c>
      <c r="G27" s="44">
        <v>573.17775049705995</v>
      </c>
      <c r="H27" s="47"/>
    </row>
    <row r="28" spans="1:8" x14ac:dyDescent="0.3">
      <c r="A28" s="97">
        <v>1</v>
      </c>
      <c r="B28" s="42" t="s">
        <v>131</v>
      </c>
      <c r="C28" s="96"/>
      <c r="D28" s="44">
        <v>0</v>
      </c>
      <c r="E28" s="41"/>
      <c r="F28" s="41"/>
      <c r="G28" s="41"/>
      <c r="H28" s="95" t="s">
        <v>25</v>
      </c>
    </row>
    <row r="29" spans="1:8" x14ac:dyDescent="0.3">
      <c r="A29" s="96"/>
      <c r="B29" s="42" t="s">
        <v>132</v>
      </c>
      <c r="C29" s="96"/>
      <c r="D29" s="44">
        <v>0</v>
      </c>
      <c r="E29" s="41"/>
      <c r="F29" s="41"/>
      <c r="G29" s="41"/>
      <c r="H29" s="95"/>
    </row>
    <row r="30" spans="1:8" x14ac:dyDescent="0.3">
      <c r="A30" s="96"/>
      <c r="B30" s="42" t="s">
        <v>133</v>
      </c>
      <c r="C30" s="96"/>
      <c r="D30" s="44">
        <v>0</v>
      </c>
      <c r="E30" s="41"/>
      <c r="F30" s="41"/>
      <c r="G30" s="41"/>
      <c r="H30" s="95"/>
    </row>
    <row r="31" spans="1:8" x14ac:dyDescent="0.3">
      <c r="A31" s="96"/>
      <c r="B31" s="42" t="s">
        <v>134</v>
      </c>
      <c r="C31" s="96"/>
      <c r="D31" s="44">
        <v>1066.1106159245001</v>
      </c>
      <c r="E31" s="41"/>
      <c r="F31" s="41"/>
      <c r="G31" s="41"/>
      <c r="H31" s="95"/>
    </row>
    <row r="32" spans="1:8" ht="24.6" x14ac:dyDescent="0.3">
      <c r="A32" s="101" t="s">
        <v>25</v>
      </c>
      <c r="B32" s="102"/>
      <c r="C32" s="37"/>
      <c r="D32" s="43">
        <v>18495.853440391998</v>
      </c>
      <c r="E32" s="41"/>
      <c r="F32" s="41"/>
      <c r="G32" s="41"/>
      <c r="H32" s="47"/>
    </row>
    <row r="33" spans="1:8" x14ac:dyDescent="0.3">
      <c r="A33" s="96" t="s">
        <v>142</v>
      </c>
      <c r="B33" s="42" t="s">
        <v>131</v>
      </c>
      <c r="C33" s="37"/>
      <c r="D33" s="43">
        <v>17316.571053397001</v>
      </c>
      <c r="E33" s="41"/>
      <c r="F33" s="41"/>
      <c r="G33" s="41"/>
      <c r="H33" s="47"/>
    </row>
    <row r="34" spans="1:8" x14ac:dyDescent="0.3">
      <c r="A34" s="96"/>
      <c r="B34" s="42" t="s">
        <v>132</v>
      </c>
      <c r="C34" s="37"/>
      <c r="D34" s="43">
        <v>1179.2823869946999</v>
      </c>
      <c r="E34" s="41"/>
      <c r="F34" s="41"/>
      <c r="G34" s="41"/>
      <c r="H34" s="47"/>
    </row>
    <row r="35" spans="1:8" x14ac:dyDescent="0.3">
      <c r="A35" s="96"/>
      <c r="B35" s="42" t="s">
        <v>133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134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9" t="s">
        <v>101</v>
      </c>
      <c r="B37" s="100"/>
      <c r="C37" s="96" t="s">
        <v>141</v>
      </c>
      <c r="D37" s="44">
        <v>18495.853440391998</v>
      </c>
      <c r="E37" s="41">
        <v>1.86</v>
      </c>
      <c r="F37" s="41" t="s">
        <v>140</v>
      </c>
      <c r="G37" s="44">
        <v>9944.007226017</v>
      </c>
      <c r="H37" s="47"/>
    </row>
    <row r="38" spans="1:8" x14ac:dyDescent="0.3">
      <c r="A38" s="97">
        <v>1</v>
      </c>
      <c r="B38" s="42" t="s">
        <v>131</v>
      </c>
      <c r="C38" s="96"/>
      <c r="D38" s="44">
        <v>17316.571053397001</v>
      </c>
      <c r="E38" s="41"/>
      <c r="F38" s="41"/>
      <c r="G38" s="41"/>
      <c r="H38" s="95" t="s">
        <v>25</v>
      </c>
    </row>
    <row r="39" spans="1:8" x14ac:dyDescent="0.3">
      <c r="A39" s="96"/>
      <c r="B39" s="42" t="s">
        <v>132</v>
      </c>
      <c r="C39" s="96"/>
      <c r="D39" s="44">
        <v>1179.2823869946999</v>
      </c>
      <c r="E39" s="41"/>
      <c r="F39" s="41"/>
      <c r="G39" s="41"/>
      <c r="H39" s="95"/>
    </row>
    <row r="40" spans="1:8" x14ac:dyDescent="0.3">
      <c r="A40" s="96"/>
      <c r="B40" s="42" t="s">
        <v>133</v>
      </c>
      <c r="C40" s="96"/>
      <c r="D40" s="44">
        <v>0</v>
      </c>
      <c r="E40" s="41"/>
      <c r="F40" s="41"/>
      <c r="G40" s="41"/>
      <c r="H40" s="95"/>
    </row>
    <row r="41" spans="1:8" x14ac:dyDescent="0.3">
      <c r="A41" s="96"/>
      <c r="B41" s="42" t="s">
        <v>134</v>
      </c>
      <c r="C41" s="96"/>
      <c r="D41" s="44">
        <v>0</v>
      </c>
      <c r="E41" s="41"/>
      <c r="F41" s="41"/>
      <c r="G41" s="41"/>
      <c r="H41" s="95"/>
    </row>
    <row r="42" spans="1:8" ht="24.6" x14ac:dyDescent="0.3">
      <c r="A42" s="101" t="s">
        <v>56</v>
      </c>
      <c r="B42" s="102"/>
      <c r="C42" s="37"/>
      <c r="D42" s="43">
        <v>114.62234755195</v>
      </c>
      <c r="E42" s="41"/>
      <c r="F42" s="41"/>
      <c r="G42" s="41"/>
      <c r="H42" s="47"/>
    </row>
    <row r="43" spans="1:8" x14ac:dyDescent="0.3">
      <c r="A43" s="96" t="s">
        <v>143</v>
      </c>
      <c r="B43" s="42" t="s">
        <v>131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6"/>
      <c r="B44" s="42" t="s">
        <v>132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133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134</v>
      </c>
      <c r="C46" s="37"/>
      <c r="D46" s="43">
        <v>56.239994610773998</v>
      </c>
      <c r="E46" s="41"/>
      <c r="F46" s="41"/>
      <c r="G46" s="41"/>
      <c r="H46" s="47"/>
    </row>
    <row r="47" spans="1:8" x14ac:dyDescent="0.3">
      <c r="A47" s="99" t="s">
        <v>103</v>
      </c>
      <c r="B47" s="100"/>
      <c r="C47" s="96" t="s">
        <v>141</v>
      </c>
      <c r="D47" s="44">
        <v>56.239994610773998</v>
      </c>
      <c r="E47" s="41">
        <v>1.86</v>
      </c>
      <c r="F47" s="41" t="s">
        <v>140</v>
      </c>
      <c r="G47" s="44">
        <v>30.236556242351998</v>
      </c>
      <c r="H47" s="47"/>
    </row>
    <row r="48" spans="1:8" x14ac:dyDescent="0.3">
      <c r="A48" s="97">
        <v>1</v>
      </c>
      <c r="B48" s="42" t="s">
        <v>131</v>
      </c>
      <c r="C48" s="96"/>
      <c r="D48" s="44">
        <v>0</v>
      </c>
      <c r="E48" s="41"/>
      <c r="F48" s="41"/>
      <c r="G48" s="41"/>
      <c r="H48" s="95" t="s">
        <v>25</v>
      </c>
    </row>
    <row r="49" spans="1:8" x14ac:dyDescent="0.3">
      <c r="A49" s="96"/>
      <c r="B49" s="42" t="s">
        <v>132</v>
      </c>
      <c r="C49" s="96"/>
      <c r="D49" s="44">
        <v>0</v>
      </c>
      <c r="E49" s="41"/>
      <c r="F49" s="41"/>
      <c r="G49" s="41"/>
      <c r="H49" s="95"/>
    </row>
    <row r="50" spans="1:8" x14ac:dyDescent="0.3">
      <c r="A50" s="96"/>
      <c r="B50" s="42" t="s">
        <v>133</v>
      </c>
      <c r="C50" s="96"/>
      <c r="D50" s="44">
        <v>0</v>
      </c>
      <c r="E50" s="41"/>
      <c r="F50" s="41"/>
      <c r="G50" s="41"/>
      <c r="H50" s="95"/>
    </row>
    <row r="51" spans="1:8" x14ac:dyDescent="0.3">
      <c r="A51" s="96"/>
      <c r="B51" s="42" t="s">
        <v>134</v>
      </c>
      <c r="C51" s="96"/>
      <c r="D51" s="44">
        <v>56.239994610773998</v>
      </c>
      <c r="E51" s="41"/>
      <c r="F51" s="41"/>
      <c r="G51" s="41"/>
      <c r="H51" s="95"/>
    </row>
    <row r="52" spans="1:8" x14ac:dyDescent="0.3">
      <c r="A52" s="96" t="s">
        <v>144</v>
      </c>
      <c r="B52" s="42" t="s">
        <v>131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6"/>
      <c r="B53" s="42" t="s">
        <v>132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133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134</v>
      </c>
      <c r="C55" s="37"/>
      <c r="D55" s="43">
        <v>114.62234755195</v>
      </c>
      <c r="E55" s="41"/>
      <c r="F55" s="41"/>
      <c r="G55" s="41"/>
      <c r="H55" s="47"/>
    </row>
    <row r="56" spans="1:8" x14ac:dyDescent="0.3">
      <c r="A56" s="99" t="s">
        <v>120</v>
      </c>
      <c r="B56" s="100"/>
      <c r="C56" s="96" t="s">
        <v>146</v>
      </c>
      <c r="D56" s="44">
        <v>58.382352941176002</v>
      </c>
      <c r="E56" s="41">
        <v>1</v>
      </c>
      <c r="F56" s="41" t="s">
        <v>140</v>
      </c>
      <c r="G56" s="44">
        <v>58.382352941176002</v>
      </c>
      <c r="H56" s="47"/>
    </row>
    <row r="57" spans="1:8" x14ac:dyDescent="0.3">
      <c r="A57" s="97">
        <v>1</v>
      </c>
      <c r="B57" s="42" t="s">
        <v>131</v>
      </c>
      <c r="C57" s="96"/>
      <c r="D57" s="44">
        <v>0</v>
      </c>
      <c r="E57" s="41"/>
      <c r="F57" s="41"/>
      <c r="G57" s="41"/>
      <c r="H57" s="95" t="s">
        <v>145</v>
      </c>
    </row>
    <row r="58" spans="1:8" x14ac:dyDescent="0.3">
      <c r="A58" s="96"/>
      <c r="B58" s="42" t="s">
        <v>132</v>
      </c>
      <c r="C58" s="96"/>
      <c r="D58" s="44">
        <v>0</v>
      </c>
      <c r="E58" s="41"/>
      <c r="F58" s="41"/>
      <c r="G58" s="41"/>
      <c r="H58" s="95"/>
    </row>
    <row r="59" spans="1:8" x14ac:dyDescent="0.3">
      <c r="A59" s="96"/>
      <c r="B59" s="42" t="s">
        <v>133</v>
      </c>
      <c r="C59" s="96"/>
      <c r="D59" s="44">
        <v>0</v>
      </c>
      <c r="E59" s="41"/>
      <c r="F59" s="41"/>
      <c r="G59" s="41"/>
      <c r="H59" s="95"/>
    </row>
    <row r="60" spans="1:8" x14ac:dyDescent="0.3">
      <c r="A60" s="96"/>
      <c r="B60" s="42" t="s">
        <v>134</v>
      </c>
      <c r="C60" s="96"/>
      <c r="D60" s="44">
        <v>58.382352941176002</v>
      </c>
      <c r="E60" s="41"/>
      <c r="F60" s="41"/>
      <c r="G60" s="41"/>
      <c r="H60" s="95"/>
    </row>
    <row r="61" spans="1:8" ht="24.6" x14ac:dyDescent="0.3">
      <c r="A61" s="101" t="s">
        <v>27</v>
      </c>
      <c r="B61" s="102"/>
      <c r="C61" s="37"/>
      <c r="D61" s="43">
        <v>4361.4285059878002</v>
      </c>
      <c r="E61" s="41"/>
      <c r="F61" s="41"/>
      <c r="G61" s="41"/>
      <c r="H61" s="47"/>
    </row>
    <row r="62" spans="1:8" x14ac:dyDescent="0.3">
      <c r="A62" s="96" t="s">
        <v>147</v>
      </c>
      <c r="B62" s="42" t="s">
        <v>131</v>
      </c>
      <c r="C62" s="37"/>
      <c r="D62" s="43">
        <v>2640.8734319834002</v>
      </c>
      <c r="E62" s="41"/>
      <c r="F62" s="41"/>
      <c r="G62" s="41"/>
      <c r="H62" s="47"/>
    </row>
    <row r="63" spans="1:8" x14ac:dyDescent="0.3">
      <c r="A63" s="96"/>
      <c r="B63" s="42" t="s">
        <v>132</v>
      </c>
      <c r="C63" s="37"/>
      <c r="D63" s="43">
        <v>1720.5550740044</v>
      </c>
      <c r="E63" s="41"/>
      <c r="F63" s="41"/>
      <c r="G63" s="41"/>
      <c r="H63" s="47"/>
    </row>
    <row r="64" spans="1:8" x14ac:dyDescent="0.3">
      <c r="A64" s="96"/>
      <c r="B64" s="42" t="s">
        <v>133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/>
      <c r="B65" s="42" t="s">
        <v>134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9" t="s">
        <v>107</v>
      </c>
      <c r="B66" s="100"/>
      <c r="C66" s="96" t="s">
        <v>148</v>
      </c>
      <c r="D66" s="44">
        <v>369.61258525321</v>
      </c>
      <c r="E66" s="41">
        <v>5.4</v>
      </c>
      <c r="F66" s="41" t="s">
        <v>140</v>
      </c>
      <c r="G66" s="44">
        <v>68.446775046889996</v>
      </c>
      <c r="H66" s="47"/>
    </row>
    <row r="67" spans="1:8" x14ac:dyDescent="0.3">
      <c r="A67" s="97">
        <v>1</v>
      </c>
      <c r="B67" s="42" t="s">
        <v>131</v>
      </c>
      <c r="C67" s="96"/>
      <c r="D67" s="44">
        <v>223.80283321893</v>
      </c>
      <c r="E67" s="41"/>
      <c r="F67" s="41"/>
      <c r="G67" s="41"/>
      <c r="H67" s="95" t="s">
        <v>27</v>
      </c>
    </row>
    <row r="68" spans="1:8" x14ac:dyDescent="0.3">
      <c r="A68" s="96"/>
      <c r="B68" s="42" t="s">
        <v>132</v>
      </c>
      <c r="C68" s="96"/>
      <c r="D68" s="44">
        <v>145.80975203426999</v>
      </c>
      <c r="E68" s="41"/>
      <c r="F68" s="41"/>
      <c r="G68" s="41"/>
      <c r="H68" s="95"/>
    </row>
    <row r="69" spans="1:8" x14ac:dyDescent="0.3">
      <c r="A69" s="96"/>
      <c r="B69" s="42" t="s">
        <v>133</v>
      </c>
      <c r="C69" s="96"/>
      <c r="D69" s="44">
        <v>0</v>
      </c>
      <c r="E69" s="41"/>
      <c r="F69" s="41"/>
      <c r="G69" s="41"/>
      <c r="H69" s="95"/>
    </row>
    <row r="70" spans="1:8" x14ac:dyDescent="0.3">
      <c r="A70" s="96"/>
      <c r="B70" s="42" t="s">
        <v>134</v>
      </c>
      <c r="C70" s="96"/>
      <c r="D70" s="44">
        <v>0</v>
      </c>
      <c r="E70" s="41"/>
      <c r="F70" s="41"/>
      <c r="G70" s="41"/>
      <c r="H70" s="95"/>
    </row>
    <row r="71" spans="1:8" x14ac:dyDescent="0.3">
      <c r="A71" s="99" t="s">
        <v>107</v>
      </c>
      <c r="B71" s="100"/>
      <c r="C71" s="96" t="s">
        <v>148</v>
      </c>
      <c r="D71" s="44">
        <v>3991.8159207345998</v>
      </c>
      <c r="E71" s="41">
        <v>5.4</v>
      </c>
      <c r="F71" s="41" t="s">
        <v>140</v>
      </c>
      <c r="G71" s="44">
        <v>739.22517050641</v>
      </c>
      <c r="H71" s="47"/>
    </row>
    <row r="72" spans="1:8" x14ac:dyDescent="0.3">
      <c r="A72" s="97">
        <v>2</v>
      </c>
      <c r="B72" s="42" t="s">
        <v>131</v>
      </c>
      <c r="C72" s="96"/>
      <c r="D72" s="44">
        <v>2417.0705987645001</v>
      </c>
      <c r="E72" s="41"/>
      <c r="F72" s="41"/>
      <c r="G72" s="41"/>
      <c r="H72" s="95" t="s">
        <v>27</v>
      </c>
    </row>
    <row r="73" spans="1:8" x14ac:dyDescent="0.3">
      <c r="A73" s="96"/>
      <c r="B73" s="42" t="s">
        <v>132</v>
      </c>
      <c r="C73" s="96"/>
      <c r="D73" s="44">
        <v>1574.7453219701999</v>
      </c>
      <c r="E73" s="41"/>
      <c r="F73" s="41"/>
      <c r="G73" s="41"/>
      <c r="H73" s="95"/>
    </row>
    <row r="74" spans="1:8" x14ac:dyDescent="0.3">
      <c r="A74" s="96"/>
      <c r="B74" s="42" t="s">
        <v>133</v>
      </c>
      <c r="C74" s="96"/>
      <c r="D74" s="44">
        <v>0</v>
      </c>
      <c r="E74" s="41"/>
      <c r="F74" s="41"/>
      <c r="G74" s="41"/>
      <c r="H74" s="95"/>
    </row>
    <row r="75" spans="1:8" x14ac:dyDescent="0.3">
      <c r="A75" s="96"/>
      <c r="B75" s="42" t="s">
        <v>134</v>
      </c>
      <c r="C75" s="96"/>
      <c r="D75" s="44">
        <v>0</v>
      </c>
      <c r="E75" s="41"/>
      <c r="F75" s="41"/>
      <c r="G75" s="41"/>
      <c r="H75" s="95"/>
    </row>
    <row r="76" spans="1:8" ht="24.6" x14ac:dyDescent="0.3">
      <c r="A76" s="101" t="s">
        <v>109</v>
      </c>
      <c r="B76" s="102"/>
      <c r="C76" s="37"/>
      <c r="D76" s="43">
        <v>1052.2631698289999</v>
      </c>
      <c r="E76" s="41"/>
      <c r="F76" s="41"/>
      <c r="G76" s="41"/>
      <c r="H76" s="47"/>
    </row>
    <row r="77" spans="1:8" x14ac:dyDescent="0.3">
      <c r="A77" s="96" t="s">
        <v>149</v>
      </c>
      <c r="B77" s="42" t="s">
        <v>131</v>
      </c>
      <c r="C77" s="37"/>
      <c r="D77" s="43">
        <v>0</v>
      </c>
      <c r="E77" s="41"/>
      <c r="F77" s="41"/>
      <c r="G77" s="41"/>
      <c r="H77" s="47"/>
    </row>
    <row r="78" spans="1:8" x14ac:dyDescent="0.3">
      <c r="A78" s="96"/>
      <c r="B78" s="42" t="s">
        <v>132</v>
      </c>
      <c r="C78" s="37"/>
      <c r="D78" s="43">
        <v>0</v>
      </c>
      <c r="E78" s="41"/>
      <c r="F78" s="41"/>
      <c r="G78" s="41"/>
      <c r="H78" s="47"/>
    </row>
    <row r="79" spans="1:8" x14ac:dyDescent="0.3">
      <c r="A79" s="96"/>
      <c r="B79" s="42" t="s">
        <v>133</v>
      </c>
      <c r="C79" s="37"/>
      <c r="D79" s="43">
        <v>0</v>
      </c>
      <c r="E79" s="41"/>
      <c r="F79" s="41"/>
      <c r="G79" s="41"/>
      <c r="H79" s="47"/>
    </row>
    <row r="80" spans="1:8" x14ac:dyDescent="0.3">
      <c r="A80" s="96"/>
      <c r="B80" s="42" t="s">
        <v>134</v>
      </c>
      <c r="C80" s="37"/>
      <c r="D80" s="43">
        <v>1052.2631698289999</v>
      </c>
      <c r="E80" s="41"/>
      <c r="F80" s="41"/>
      <c r="G80" s="41"/>
      <c r="H80" s="47"/>
    </row>
    <row r="81" spans="1:8" x14ac:dyDescent="0.3">
      <c r="A81" s="99" t="s">
        <v>111</v>
      </c>
      <c r="B81" s="100"/>
      <c r="C81" s="96" t="s">
        <v>148</v>
      </c>
      <c r="D81" s="44">
        <v>89.174844900758998</v>
      </c>
      <c r="E81" s="41">
        <v>5.4</v>
      </c>
      <c r="F81" s="41" t="s">
        <v>140</v>
      </c>
      <c r="G81" s="44">
        <v>16.513860166807</v>
      </c>
      <c r="H81" s="47"/>
    </row>
    <row r="82" spans="1:8" x14ac:dyDescent="0.3">
      <c r="A82" s="97">
        <v>1</v>
      </c>
      <c r="B82" s="42" t="s">
        <v>131</v>
      </c>
      <c r="C82" s="96"/>
      <c r="D82" s="44">
        <v>0</v>
      </c>
      <c r="E82" s="41"/>
      <c r="F82" s="41"/>
      <c r="G82" s="41"/>
      <c r="H82" s="95" t="s">
        <v>27</v>
      </c>
    </row>
    <row r="83" spans="1:8" x14ac:dyDescent="0.3">
      <c r="A83" s="96"/>
      <c r="B83" s="42" t="s">
        <v>132</v>
      </c>
      <c r="C83" s="96"/>
      <c r="D83" s="44">
        <v>0</v>
      </c>
      <c r="E83" s="41"/>
      <c r="F83" s="41"/>
      <c r="G83" s="41"/>
      <c r="H83" s="95"/>
    </row>
    <row r="84" spans="1:8" x14ac:dyDescent="0.3">
      <c r="A84" s="96"/>
      <c r="B84" s="42" t="s">
        <v>133</v>
      </c>
      <c r="C84" s="96"/>
      <c r="D84" s="44">
        <v>0</v>
      </c>
      <c r="E84" s="41"/>
      <c r="F84" s="41"/>
      <c r="G84" s="41"/>
      <c r="H84" s="95"/>
    </row>
    <row r="85" spans="1:8" x14ac:dyDescent="0.3">
      <c r="A85" s="96"/>
      <c r="B85" s="42" t="s">
        <v>134</v>
      </c>
      <c r="C85" s="96"/>
      <c r="D85" s="44">
        <v>89.174844900758998</v>
      </c>
      <c r="E85" s="41"/>
      <c r="F85" s="41"/>
      <c r="G85" s="41"/>
      <c r="H85" s="95"/>
    </row>
    <row r="86" spans="1:8" x14ac:dyDescent="0.3">
      <c r="A86" s="99" t="s">
        <v>111</v>
      </c>
      <c r="B86" s="100"/>
      <c r="C86" s="96" t="s">
        <v>148</v>
      </c>
      <c r="D86" s="44">
        <v>963.08832492818999</v>
      </c>
      <c r="E86" s="41">
        <v>5.4</v>
      </c>
      <c r="F86" s="41" t="s">
        <v>140</v>
      </c>
      <c r="G86" s="44">
        <v>178.34968980151999</v>
      </c>
      <c r="H86" s="47"/>
    </row>
    <row r="87" spans="1:8" x14ac:dyDescent="0.3">
      <c r="A87" s="97">
        <v>2</v>
      </c>
      <c r="B87" s="42" t="s">
        <v>131</v>
      </c>
      <c r="C87" s="96"/>
      <c r="D87" s="44">
        <v>0</v>
      </c>
      <c r="E87" s="41"/>
      <c r="F87" s="41"/>
      <c r="G87" s="41"/>
      <c r="H87" s="95" t="s">
        <v>27</v>
      </c>
    </row>
    <row r="88" spans="1:8" x14ac:dyDescent="0.3">
      <c r="A88" s="96"/>
      <c r="B88" s="42" t="s">
        <v>132</v>
      </c>
      <c r="C88" s="96"/>
      <c r="D88" s="44">
        <v>0</v>
      </c>
      <c r="E88" s="41"/>
      <c r="F88" s="41"/>
      <c r="G88" s="41"/>
      <c r="H88" s="95"/>
    </row>
    <row r="89" spans="1:8" x14ac:dyDescent="0.3">
      <c r="A89" s="96"/>
      <c r="B89" s="42" t="s">
        <v>133</v>
      </c>
      <c r="C89" s="96"/>
      <c r="D89" s="44">
        <v>0</v>
      </c>
      <c r="E89" s="41"/>
      <c r="F89" s="41"/>
      <c r="G89" s="41"/>
      <c r="H89" s="95"/>
    </row>
    <row r="90" spans="1:8" x14ac:dyDescent="0.3">
      <c r="A90" s="96"/>
      <c r="B90" s="42" t="s">
        <v>134</v>
      </c>
      <c r="C90" s="96"/>
      <c r="D90" s="44">
        <v>963.08832492818999</v>
      </c>
      <c r="E90" s="41"/>
      <c r="F90" s="41"/>
      <c r="G90" s="41"/>
      <c r="H90" s="95"/>
    </row>
    <row r="91" spans="1:8" ht="24.6" x14ac:dyDescent="0.3">
      <c r="A91" s="101" t="s">
        <v>113</v>
      </c>
      <c r="B91" s="102"/>
      <c r="C91" s="37"/>
      <c r="D91" s="43">
        <v>18694.039041405002</v>
      </c>
      <c r="E91" s="41"/>
      <c r="F91" s="41"/>
      <c r="G91" s="41"/>
      <c r="H91" s="47"/>
    </row>
    <row r="92" spans="1:8" x14ac:dyDescent="0.3">
      <c r="A92" s="96" t="s">
        <v>150</v>
      </c>
      <c r="B92" s="42" t="s">
        <v>131</v>
      </c>
      <c r="C92" s="37"/>
      <c r="D92" s="43">
        <v>0</v>
      </c>
      <c r="E92" s="41"/>
      <c r="F92" s="41"/>
      <c r="G92" s="41"/>
      <c r="H92" s="47"/>
    </row>
    <row r="93" spans="1:8" x14ac:dyDescent="0.3">
      <c r="A93" s="96"/>
      <c r="B93" s="42" t="s">
        <v>132</v>
      </c>
      <c r="C93" s="37"/>
      <c r="D93" s="43">
        <v>0</v>
      </c>
      <c r="E93" s="41"/>
      <c r="F93" s="41"/>
      <c r="G93" s="41"/>
      <c r="H93" s="47"/>
    </row>
    <row r="94" spans="1:8" x14ac:dyDescent="0.3">
      <c r="A94" s="96"/>
      <c r="B94" s="42" t="s">
        <v>133</v>
      </c>
      <c r="C94" s="37"/>
      <c r="D94" s="43">
        <v>0</v>
      </c>
      <c r="E94" s="41"/>
      <c r="F94" s="41"/>
      <c r="G94" s="41"/>
      <c r="H94" s="47"/>
    </row>
    <row r="95" spans="1:8" x14ac:dyDescent="0.3">
      <c r="A95" s="96"/>
      <c r="B95" s="42" t="s">
        <v>134</v>
      </c>
      <c r="C95" s="37"/>
      <c r="D95" s="43">
        <v>4385.6623258266</v>
      </c>
      <c r="E95" s="41"/>
      <c r="F95" s="41"/>
      <c r="G95" s="41"/>
      <c r="H95" s="47"/>
    </row>
    <row r="96" spans="1:8" x14ac:dyDescent="0.3">
      <c r="A96" s="99" t="s">
        <v>113</v>
      </c>
      <c r="B96" s="100"/>
      <c r="C96" s="96" t="s">
        <v>148</v>
      </c>
      <c r="D96" s="44">
        <v>371.66629879887</v>
      </c>
      <c r="E96" s="41">
        <v>5.4</v>
      </c>
      <c r="F96" s="41" t="s">
        <v>140</v>
      </c>
      <c r="G96" s="44">
        <v>68.827092370160997</v>
      </c>
      <c r="H96" s="47"/>
    </row>
    <row r="97" spans="1:8" x14ac:dyDescent="0.3">
      <c r="A97" s="97">
        <v>1</v>
      </c>
      <c r="B97" s="42" t="s">
        <v>131</v>
      </c>
      <c r="C97" s="96"/>
      <c r="D97" s="44">
        <v>0</v>
      </c>
      <c r="E97" s="41"/>
      <c r="F97" s="41"/>
      <c r="G97" s="41"/>
      <c r="H97" s="95" t="s">
        <v>27</v>
      </c>
    </row>
    <row r="98" spans="1:8" x14ac:dyDescent="0.3">
      <c r="A98" s="96"/>
      <c r="B98" s="42" t="s">
        <v>132</v>
      </c>
      <c r="C98" s="96"/>
      <c r="D98" s="44">
        <v>0</v>
      </c>
      <c r="E98" s="41"/>
      <c r="F98" s="41"/>
      <c r="G98" s="41"/>
      <c r="H98" s="95"/>
    </row>
    <row r="99" spans="1:8" x14ac:dyDescent="0.3">
      <c r="A99" s="96"/>
      <c r="B99" s="42" t="s">
        <v>133</v>
      </c>
      <c r="C99" s="96"/>
      <c r="D99" s="44">
        <v>0</v>
      </c>
      <c r="E99" s="41"/>
      <c r="F99" s="41"/>
      <c r="G99" s="41"/>
      <c r="H99" s="95"/>
    </row>
    <row r="100" spans="1:8" x14ac:dyDescent="0.3">
      <c r="A100" s="96"/>
      <c r="B100" s="42" t="s">
        <v>134</v>
      </c>
      <c r="C100" s="96"/>
      <c r="D100" s="44">
        <v>371.66629879887</v>
      </c>
      <c r="E100" s="41"/>
      <c r="F100" s="41"/>
      <c r="G100" s="41"/>
      <c r="H100" s="95"/>
    </row>
    <row r="101" spans="1:8" x14ac:dyDescent="0.3">
      <c r="A101" s="99" t="s">
        <v>113</v>
      </c>
      <c r="B101" s="100"/>
      <c r="C101" s="96" t="s">
        <v>148</v>
      </c>
      <c r="D101" s="44">
        <v>4013.9960270278002</v>
      </c>
      <c r="E101" s="41">
        <v>5.4</v>
      </c>
      <c r="F101" s="41" t="s">
        <v>140</v>
      </c>
      <c r="G101" s="44">
        <v>743.33259759774</v>
      </c>
      <c r="H101" s="47"/>
    </row>
    <row r="102" spans="1:8" x14ac:dyDescent="0.3">
      <c r="A102" s="97">
        <v>2</v>
      </c>
      <c r="B102" s="42" t="s">
        <v>131</v>
      </c>
      <c r="C102" s="96"/>
      <c r="D102" s="44">
        <v>0</v>
      </c>
      <c r="E102" s="41"/>
      <c r="F102" s="41"/>
      <c r="G102" s="41"/>
      <c r="H102" s="95" t="s">
        <v>27</v>
      </c>
    </row>
    <row r="103" spans="1:8" x14ac:dyDescent="0.3">
      <c r="A103" s="96"/>
      <c r="B103" s="42" t="s">
        <v>132</v>
      </c>
      <c r="C103" s="96"/>
      <c r="D103" s="44">
        <v>0</v>
      </c>
      <c r="E103" s="41"/>
      <c r="F103" s="41"/>
      <c r="G103" s="41"/>
      <c r="H103" s="95"/>
    </row>
    <row r="104" spans="1:8" x14ac:dyDescent="0.3">
      <c r="A104" s="96"/>
      <c r="B104" s="42" t="s">
        <v>133</v>
      </c>
      <c r="C104" s="96"/>
      <c r="D104" s="44">
        <v>0</v>
      </c>
      <c r="E104" s="41"/>
      <c r="F104" s="41"/>
      <c r="G104" s="41"/>
      <c r="H104" s="95"/>
    </row>
    <row r="105" spans="1:8" x14ac:dyDescent="0.3">
      <c r="A105" s="96"/>
      <c r="B105" s="42" t="s">
        <v>134</v>
      </c>
      <c r="C105" s="96"/>
      <c r="D105" s="44">
        <v>4013.9960270278002</v>
      </c>
      <c r="E105" s="41"/>
      <c r="F105" s="41"/>
      <c r="G105" s="41"/>
      <c r="H105" s="95"/>
    </row>
    <row r="106" spans="1:8" x14ac:dyDescent="0.3">
      <c r="A106" s="96" t="s">
        <v>151</v>
      </c>
      <c r="B106" s="42" t="s">
        <v>131</v>
      </c>
      <c r="C106" s="37"/>
      <c r="D106" s="43">
        <v>0</v>
      </c>
      <c r="E106" s="41"/>
      <c r="F106" s="41"/>
      <c r="G106" s="41"/>
      <c r="H106" s="47"/>
    </row>
    <row r="107" spans="1:8" x14ac:dyDescent="0.3">
      <c r="A107" s="96"/>
      <c r="B107" s="42" t="s">
        <v>132</v>
      </c>
      <c r="C107" s="37"/>
      <c r="D107" s="43">
        <v>0</v>
      </c>
      <c r="E107" s="41"/>
      <c r="F107" s="41"/>
      <c r="G107" s="41"/>
      <c r="H107" s="47"/>
    </row>
    <row r="108" spans="1:8" x14ac:dyDescent="0.3">
      <c r="A108" s="96"/>
      <c r="B108" s="42" t="s">
        <v>133</v>
      </c>
      <c r="C108" s="37"/>
      <c r="D108" s="43">
        <v>0</v>
      </c>
      <c r="E108" s="41"/>
      <c r="F108" s="41"/>
      <c r="G108" s="41"/>
      <c r="H108" s="47"/>
    </row>
    <row r="109" spans="1:8" x14ac:dyDescent="0.3">
      <c r="A109" s="96"/>
      <c r="B109" s="42" t="s">
        <v>134</v>
      </c>
      <c r="C109" s="37"/>
      <c r="D109" s="43">
        <v>18694.039041405002</v>
      </c>
      <c r="E109" s="41"/>
      <c r="F109" s="41"/>
      <c r="G109" s="41"/>
      <c r="H109" s="47"/>
    </row>
    <row r="110" spans="1:8" x14ac:dyDescent="0.3">
      <c r="A110" s="99" t="s">
        <v>113</v>
      </c>
      <c r="B110" s="100"/>
      <c r="C110" s="96" t="s">
        <v>146</v>
      </c>
      <c r="D110" s="44">
        <v>3943.1593242741001</v>
      </c>
      <c r="E110" s="41">
        <v>1</v>
      </c>
      <c r="F110" s="41" t="s">
        <v>140</v>
      </c>
      <c r="G110" s="44">
        <v>3943.1593242741001</v>
      </c>
      <c r="H110" s="47"/>
    </row>
    <row r="111" spans="1:8" x14ac:dyDescent="0.3">
      <c r="A111" s="97">
        <v>1</v>
      </c>
      <c r="B111" s="42" t="s">
        <v>131</v>
      </c>
      <c r="C111" s="96"/>
      <c r="D111" s="44">
        <v>0</v>
      </c>
      <c r="E111" s="41"/>
      <c r="F111" s="41"/>
      <c r="G111" s="41"/>
      <c r="H111" s="95" t="s">
        <v>145</v>
      </c>
    </row>
    <row r="112" spans="1:8" x14ac:dyDescent="0.3">
      <c r="A112" s="96"/>
      <c r="B112" s="42" t="s">
        <v>132</v>
      </c>
      <c r="C112" s="96"/>
      <c r="D112" s="44">
        <v>0</v>
      </c>
      <c r="E112" s="41"/>
      <c r="F112" s="41"/>
      <c r="G112" s="41"/>
      <c r="H112" s="95"/>
    </row>
    <row r="113" spans="1:8" x14ac:dyDescent="0.3">
      <c r="A113" s="96"/>
      <c r="B113" s="42" t="s">
        <v>133</v>
      </c>
      <c r="C113" s="96"/>
      <c r="D113" s="44">
        <v>0</v>
      </c>
      <c r="E113" s="41"/>
      <c r="F113" s="41"/>
      <c r="G113" s="41"/>
      <c r="H113" s="95"/>
    </row>
    <row r="114" spans="1:8" x14ac:dyDescent="0.3">
      <c r="A114" s="96"/>
      <c r="B114" s="42" t="s">
        <v>134</v>
      </c>
      <c r="C114" s="96"/>
      <c r="D114" s="44">
        <v>3943.1593242741001</v>
      </c>
      <c r="E114" s="41"/>
      <c r="F114" s="41"/>
      <c r="G114" s="41"/>
      <c r="H114" s="95"/>
    </row>
    <row r="115" spans="1:8" x14ac:dyDescent="0.3">
      <c r="A115" s="99" t="s">
        <v>113</v>
      </c>
      <c r="B115" s="100"/>
      <c r="C115" s="96" t="s">
        <v>152</v>
      </c>
      <c r="D115" s="44">
        <v>10365.217391304001</v>
      </c>
      <c r="E115" s="41">
        <v>0.8</v>
      </c>
      <c r="F115" s="41" t="s">
        <v>135</v>
      </c>
      <c r="G115" s="44">
        <v>12956.521739129999</v>
      </c>
      <c r="H115" s="47"/>
    </row>
    <row r="116" spans="1:8" x14ac:dyDescent="0.3">
      <c r="A116" s="97">
        <v>2</v>
      </c>
      <c r="B116" s="42" t="s">
        <v>131</v>
      </c>
      <c r="C116" s="96"/>
      <c r="D116" s="44">
        <v>0</v>
      </c>
      <c r="E116" s="41"/>
      <c r="F116" s="41"/>
      <c r="G116" s="41"/>
      <c r="H116" s="95" t="s">
        <v>145</v>
      </c>
    </row>
    <row r="117" spans="1:8" x14ac:dyDescent="0.3">
      <c r="A117" s="96"/>
      <c r="B117" s="42" t="s">
        <v>132</v>
      </c>
      <c r="C117" s="96"/>
      <c r="D117" s="44">
        <v>0</v>
      </c>
      <c r="E117" s="41"/>
      <c r="F117" s="41"/>
      <c r="G117" s="41"/>
      <c r="H117" s="95"/>
    </row>
    <row r="118" spans="1:8" x14ac:dyDescent="0.3">
      <c r="A118" s="96"/>
      <c r="B118" s="42" t="s">
        <v>133</v>
      </c>
      <c r="C118" s="96"/>
      <c r="D118" s="44">
        <v>0</v>
      </c>
      <c r="E118" s="41"/>
      <c r="F118" s="41"/>
      <c r="G118" s="41"/>
      <c r="H118" s="95"/>
    </row>
    <row r="119" spans="1:8" x14ac:dyDescent="0.3">
      <c r="A119" s="96"/>
      <c r="B119" s="42" t="s">
        <v>134</v>
      </c>
      <c r="C119" s="96"/>
      <c r="D119" s="44">
        <v>10365.217391304001</v>
      </c>
      <c r="E119" s="41"/>
      <c r="F119" s="41"/>
      <c r="G119" s="41"/>
      <c r="H119" s="95"/>
    </row>
    <row r="120" spans="1:8" ht="24.6" x14ac:dyDescent="0.3">
      <c r="A120" s="101" t="s">
        <v>115</v>
      </c>
      <c r="B120" s="102"/>
      <c r="C120" s="37"/>
      <c r="D120" s="43">
        <v>73157.647058824004</v>
      </c>
      <c r="E120" s="41"/>
      <c r="F120" s="41"/>
      <c r="G120" s="41"/>
      <c r="H120" s="47"/>
    </row>
    <row r="121" spans="1:8" x14ac:dyDescent="0.3">
      <c r="A121" s="96" t="s">
        <v>153</v>
      </c>
      <c r="B121" s="42" t="s">
        <v>131</v>
      </c>
      <c r="C121" s="37"/>
      <c r="D121" s="43">
        <v>70574.117647059</v>
      </c>
      <c r="E121" s="41"/>
      <c r="F121" s="41"/>
      <c r="G121" s="41"/>
      <c r="H121" s="47"/>
    </row>
    <row r="122" spans="1:8" x14ac:dyDescent="0.3">
      <c r="A122" s="96"/>
      <c r="B122" s="42" t="s">
        <v>132</v>
      </c>
      <c r="C122" s="37"/>
      <c r="D122" s="43">
        <v>2583.5294117646999</v>
      </c>
      <c r="E122" s="41"/>
      <c r="F122" s="41"/>
      <c r="G122" s="41"/>
      <c r="H122" s="47"/>
    </row>
    <row r="123" spans="1:8" x14ac:dyDescent="0.3">
      <c r="A123" s="96"/>
      <c r="B123" s="42" t="s">
        <v>133</v>
      </c>
      <c r="C123" s="37"/>
      <c r="D123" s="43">
        <v>0</v>
      </c>
      <c r="E123" s="41"/>
      <c r="F123" s="41"/>
      <c r="G123" s="41"/>
      <c r="H123" s="47"/>
    </row>
    <row r="124" spans="1:8" x14ac:dyDescent="0.3">
      <c r="A124" s="96"/>
      <c r="B124" s="42" t="s">
        <v>134</v>
      </c>
      <c r="C124" s="37"/>
      <c r="D124" s="43">
        <v>0</v>
      </c>
      <c r="E124" s="41"/>
      <c r="F124" s="41"/>
      <c r="G124" s="41"/>
      <c r="H124" s="47"/>
    </row>
    <row r="125" spans="1:8" x14ac:dyDescent="0.3">
      <c r="A125" s="99" t="s">
        <v>117</v>
      </c>
      <c r="B125" s="100"/>
      <c r="C125" s="96" t="s">
        <v>146</v>
      </c>
      <c r="D125" s="44">
        <v>41957.647058823997</v>
      </c>
      <c r="E125" s="41">
        <v>1</v>
      </c>
      <c r="F125" s="41" t="s">
        <v>140</v>
      </c>
      <c r="G125" s="44">
        <v>41957.647058823997</v>
      </c>
      <c r="H125" s="47"/>
    </row>
    <row r="126" spans="1:8" x14ac:dyDescent="0.3">
      <c r="A126" s="97">
        <v>1</v>
      </c>
      <c r="B126" s="42" t="s">
        <v>131</v>
      </c>
      <c r="C126" s="96"/>
      <c r="D126" s="44">
        <v>39374.117647059</v>
      </c>
      <c r="E126" s="41"/>
      <c r="F126" s="41"/>
      <c r="G126" s="41"/>
      <c r="H126" s="95" t="s">
        <v>145</v>
      </c>
    </row>
    <row r="127" spans="1:8" x14ac:dyDescent="0.3">
      <c r="A127" s="96"/>
      <c r="B127" s="42" t="s">
        <v>132</v>
      </c>
      <c r="C127" s="96"/>
      <c r="D127" s="44">
        <v>2583.5294117646999</v>
      </c>
      <c r="E127" s="41"/>
      <c r="F127" s="41"/>
      <c r="G127" s="41"/>
      <c r="H127" s="95"/>
    </row>
    <row r="128" spans="1:8" x14ac:dyDescent="0.3">
      <c r="A128" s="96"/>
      <c r="B128" s="42" t="s">
        <v>133</v>
      </c>
      <c r="C128" s="96"/>
      <c r="D128" s="44">
        <v>0</v>
      </c>
      <c r="E128" s="41"/>
      <c r="F128" s="41"/>
      <c r="G128" s="41"/>
      <c r="H128" s="95"/>
    </row>
    <row r="129" spans="1:8" x14ac:dyDescent="0.3">
      <c r="A129" s="96"/>
      <c r="B129" s="42" t="s">
        <v>134</v>
      </c>
      <c r="C129" s="96"/>
      <c r="D129" s="44">
        <v>0</v>
      </c>
      <c r="E129" s="41"/>
      <c r="F129" s="41"/>
      <c r="G129" s="41"/>
      <c r="H129" s="95"/>
    </row>
    <row r="130" spans="1:8" x14ac:dyDescent="0.3">
      <c r="A130" s="99" t="s">
        <v>117</v>
      </c>
      <c r="B130" s="100"/>
      <c r="C130" s="96" t="s">
        <v>152</v>
      </c>
      <c r="D130" s="44">
        <v>31200</v>
      </c>
      <c r="E130" s="41">
        <v>0.8</v>
      </c>
      <c r="F130" s="41" t="s">
        <v>135</v>
      </c>
      <c r="G130" s="44">
        <v>39000</v>
      </c>
      <c r="H130" s="47"/>
    </row>
    <row r="131" spans="1:8" x14ac:dyDescent="0.3">
      <c r="A131" s="97">
        <v>2</v>
      </c>
      <c r="B131" s="42" t="s">
        <v>131</v>
      </c>
      <c r="C131" s="96"/>
      <c r="D131" s="44">
        <v>31200</v>
      </c>
      <c r="E131" s="41"/>
      <c r="F131" s="41"/>
      <c r="G131" s="41"/>
      <c r="H131" s="95" t="s">
        <v>145</v>
      </c>
    </row>
    <row r="132" spans="1:8" x14ac:dyDescent="0.3">
      <c r="A132" s="96"/>
      <c r="B132" s="42" t="s">
        <v>132</v>
      </c>
      <c r="C132" s="96"/>
      <c r="D132" s="44">
        <v>0</v>
      </c>
      <c r="E132" s="41"/>
      <c r="F132" s="41"/>
      <c r="G132" s="41"/>
      <c r="H132" s="95"/>
    </row>
    <row r="133" spans="1:8" x14ac:dyDescent="0.3">
      <c r="A133" s="96"/>
      <c r="B133" s="42" t="s">
        <v>133</v>
      </c>
      <c r="C133" s="96"/>
      <c r="D133" s="44">
        <v>0</v>
      </c>
      <c r="E133" s="41"/>
      <c r="F133" s="41"/>
      <c r="G133" s="41"/>
      <c r="H133" s="95"/>
    </row>
    <row r="134" spans="1:8" x14ac:dyDescent="0.3">
      <c r="A134" s="96"/>
      <c r="B134" s="42" t="s">
        <v>134</v>
      </c>
      <c r="C134" s="96"/>
      <c r="D134" s="44">
        <v>0</v>
      </c>
      <c r="E134" s="41"/>
      <c r="F134" s="41"/>
      <c r="G134" s="41"/>
      <c r="H134" s="95"/>
    </row>
    <row r="135" spans="1:8" x14ac:dyDescent="0.3">
      <c r="A135" s="46"/>
      <c r="C135" s="46"/>
      <c r="D135" s="40"/>
      <c r="E135" s="40"/>
      <c r="F135" s="40"/>
      <c r="G135" s="40"/>
      <c r="H135" s="49"/>
    </row>
    <row r="137" spans="1:8" x14ac:dyDescent="0.3">
      <c r="A137" s="98" t="s">
        <v>154</v>
      </c>
      <c r="B137" s="98"/>
      <c r="C137" s="98"/>
      <c r="D137" s="98"/>
      <c r="E137" s="98"/>
      <c r="F137" s="98"/>
      <c r="G137" s="98"/>
      <c r="H137" s="98"/>
    </row>
    <row r="138" spans="1:8" x14ac:dyDescent="0.3">
      <c r="A138" s="98" t="s">
        <v>155</v>
      </c>
      <c r="B138" s="98"/>
      <c r="C138" s="98"/>
      <c r="D138" s="98"/>
      <c r="E138" s="98"/>
      <c r="F138" s="98"/>
      <c r="G138" s="98"/>
      <c r="H138" s="98"/>
    </row>
  </sheetData>
  <mergeCells count="85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71:B71"/>
    <mergeCell ref="H72:H75"/>
    <mergeCell ref="C71:C75"/>
    <mergeCell ref="A72:A75"/>
    <mergeCell ref="A76:B76"/>
    <mergeCell ref="A77:A80"/>
    <mergeCell ref="A81:B81"/>
    <mergeCell ref="H82:H85"/>
    <mergeCell ref="C81:C85"/>
    <mergeCell ref="A82:A85"/>
    <mergeCell ref="A86:B86"/>
    <mergeCell ref="H87:H90"/>
    <mergeCell ref="C86:C90"/>
    <mergeCell ref="A87:A90"/>
    <mergeCell ref="A91:B91"/>
    <mergeCell ref="A92:A95"/>
    <mergeCell ref="A96:B96"/>
    <mergeCell ref="H97:H100"/>
    <mergeCell ref="C96:C100"/>
    <mergeCell ref="A97:A100"/>
    <mergeCell ref="A101:B101"/>
    <mergeCell ref="H102:H105"/>
    <mergeCell ref="C101:C105"/>
    <mergeCell ref="A102:A105"/>
    <mergeCell ref="A106:A109"/>
    <mergeCell ref="A110:B110"/>
    <mergeCell ref="H111:H114"/>
    <mergeCell ref="C110:C114"/>
    <mergeCell ref="A111:A114"/>
    <mergeCell ref="A115:B115"/>
    <mergeCell ref="H116:H119"/>
    <mergeCell ref="C115:C119"/>
    <mergeCell ref="A116:A119"/>
    <mergeCell ref="A120:B120"/>
    <mergeCell ref="A121:A124"/>
    <mergeCell ref="A125:B125"/>
    <mergeCell ref="H126:H129"/>
    <mergeCell ref="C125:C129"/>
    <mergeCell ref="A126:A129"/>
    <mergeCell ref="A130:B130"/>
    <mergeCell ref="H131:H134"/>
    <mergeCell ref="C130:C134"/>
    <mergeCell ref="A131:A134"/>
    <mergeCell ref="A137:H137"/>
    <mergeCell ref="A138:H1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2"/>
  <sheetViews>
    <sheetView zoomScale="90" zoomScaleNormal="90" workbookViewId="0">
      <selection activeCell="C7" sqref="C7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8" t="s">
        <v>190</v>
      </c>
      <c r="B13" s="88"/>
      <c r="C13" s="88"/>
      <c r="D13" s="88"/>
      <c r="E13" s="88"/>
      <c r="F13" s="88"/>
      <c r="G13" s="88"/>
      <c r="H13" s="88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1" t="s">
        <v>4</v>
      </c>
      <c r="B18" s="91" t="s">
        <v>13</v>
      </c>
      <c r="C18" s="91" t="s">
        <v>14</v>
      </c>
      <c r="D18" s="92" t="s">
        <v>15</v>
      </c>
      <c r="E18" s="93"/>
      <c r="F18" s="93"/>
      <c r="G18" s="93"/>
      <c r="H18" s="94"/>
    </row>
    <row r="19" spans="1:8" ht="85.2" customHeight="1" x14ac:dyDescent="0.3">
      <c r="A19" s="91"/>
      <c r="B19" s="91"/>
      <c r="C19" s="91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17316.571053397001</v>
      </c>
      <c r="E25" s="20">
        <v>1179.2823869946999</v>
      </c>
      <c r="F25" s="20">
        <v>0</v>
      </c>
      <c r="G25" s="20">
        <v>0</v>
      </c>
      <c r="H25" s="20">
        <v>18495.853440391998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46056.120863595999</v>
      </c>
      <c r="E26" s="20">
        <v>800.63215502209005</v>
      </c>
      <c r="F26" s="20">
        <v>0</v>
      </c>
      <c r="G26" s="20">
        <v>0</v>
      </c>
      <c r="H26" s="20">
        <v>46856.753018618001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70574.117647059</v>
      </c>
      <c r="E27" s="20">
        <v>2583.5294117646999</v>
      </c>
      <c r="F27" s="20">
        <v>0</v>
      </c>
      <c r="G27" s="20">
        <v>0</v>
      </c>
      <c r="H27" s="20">
        <v>73157.647058824004</v>
      </c>
    </row>
    <row r="28" spans="1:8" ht="16.95" customHeight="1" x14ac:dyDescent="0.3">
      <c r="A28" s="6"/>
      <c r="B28" s="9"/>
      <c r="C28" s="9" t="s">
        <v>30</v>
      </c>
      <c r="D28" s="20">
        <v>133946.80956405</v>
      </c>
      <c r="E28" s="20">
        <v>4563.4439537814997</v>
      </c>
      <c r="F28" s="20">
        <v>0</v>
      </c>
      <c r="G28" s="20">
        <v>0</v>
      </c>
      <c r="H28" s="20">
        <v>138510.25351782999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133946.80956405</v>
      </c>
      <c r="E44" s="20">
        <v>4563.4439537814997</v>
      </c>
      <c r="F44" s="20">
        <v>0</v>
      </c>
      <c r="G44" s="20">
        <v>0</v>
      </c>
      <c r="H44" s="20">
        <v>138510.25351782999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265.39772727272998</v>
      </c>
      <c r="E46" s="20">
        <v>0</v>
      </c>
      <c r="F46" s="20">
        <v>0</v>
      </c>
      <c r="G46" s="20">
        <v>0</v>
      </c>
      <c r="H46" s="20">
        <v>265.39772727272998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346.33142106794003</v>
      </c>
      <c r="E47" s="20">
        <v>23.585647739892998</v>
      </c>
      <c r="F47" s="20">
        <v>0</v>
      </c>
      <c r="G47" s="20">
        <v>0</v>
      </c>
      <c r="H47" s="20">
        <v>369.91706880782999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1151.4030215898999</v>
      </c>
      <c r="E48" s="20">
        <v>20.015803875551999</v>
      </c>
      <c r="F48" s="20">
        <v>0</v>
      </c>
      <c r="G48" s="20">
        <v>0</v>
      </c>
      <c r="H48" s="20">
        <v>1171.4188254655</v>
      </c>
    </row>
    <row r="49" spans="1:8" ht="31.2" x14ac:dyDescent="0.3">
      <c r="A49" s="6">
        <v>7</v>
      </c>
      <c r="B49" s="6" t="s">
        <v>43</v>
      </c>
      <c r="C49" s="32" t="s">
        <v>47</v>
      </c>
      <c r="D49" s="20">
        <v>1411.4823529411999</v>
      </c>
      <c r="E49" s="20">
        <v>51.670588235293998</v>
      </c>
      <c r="F49" s="20">
        <v>0</v>
      </c>
      <c r="G49" s="20">
        <v>0</v>
      </c>
      <c r="H49" s="20">
        <v>1463.1529411765</v>
      </c>
    </row>
    <row r="50" spans="1:8" ht="16.95" customHeight="1" x14ac:dyDescent="0.3">
      <c r="A50" s="6"/>
      <c r="B50" s="9"/>
      <c r="C50" s="9" t="s">
        <v>48</v>
      </c>
      <c r="D50" s="20">
        <v>3174.6145228717</v>
      </c>
      <c r="E50" s="20">
        <v>95.272039850739006</v>
      </c>
      <c r="F50" s="20">
        <v>0</v>
      </c>
      <c r="G50" s="20">
        <v>0</v>
      </c>
      <c r="H50" s="20">
        <v>3269.8865627225</v>
      </c>
    </row>
    <row r="51" spans="1:8" ht="16.95" customHeight="1" x14ac:dyDescent="0.3">
      <c r="A51" s="6"/>
      <c r="B51" s="9"/>
      <c r="C51" s="9" t="s">
        <v>49</v>
      </c>
      <c r="D51" s="20">
        <v>137121.42408691999</v>
      </c>
      <c r="E51" s="20">
        <v>4658.7159936321996</v>
      </c>
      <c r="F51" s="20">
        <v>0</v>
      </c>
      <c r="G51" s="20">
        <v>0</v>
      </c>
      <c r="H51" s="20">
        <v>141780.14008056</v>
      </c>
    </row>
    <row r="52" spans="1:8" ht="16.95" customHeight="1" x14ac:dyDescent="0.3">
      <c r="A52" s="6"/>
      <c r="B52" s="9"/>
      <c r="C52" s="9" t="s">
        <v>50</v>
      </c>
      <c r="D52" s="20"/>
      <c r="E52" s="20"/>
      <c r="F52" s="20"/>
      <c r="G52" s="20"/>
      <c r="H52" s="20"/>
    </row>
    <row r="53" spans="1:8" ht="31.2" x14ac:dyDescent="0.3">
      <c r="A53" s="6">
        <v>8</v>
      </c>
      <c r="B53" s="6" t="s">
        <v>51</v>
      </c>
      <c r="C53" s="7" t="s">
        <v>52</v>
      </c>
      <c r="D53" s="20">
        <v>745.00386253808995</v>
      </c>
      <c r="E53" s="20">
        <v>31.394855706573001</v>
      </c>
      <c r="F53" s="20">
        <v>0</v>
      </c>
      <c r="G53" s="20">
        <v>0</v>
      </c>
      <c r="H53" s="20">
        <v>776.39871824466002</v>
      </c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1542.4022991587001</v>
      </c>
      <c r="H54" s="20">
        <v>1542.4022991587001</v>
      </c>
    </row>
    <row r="55" spans="1:8" x14ac:dyDescent="0.3">
      <c r="A55" s="6">
        <v>10</v>
      </c>
      <c r="B55" s="6" t="s">
        <v>55</v>
      </c>
      <c r="C55" s="7" t="s">
        <v>56</v>
      </c>
      <c r="D55" s="20">
        <v>0</v>
      </c>
      <c r="E55" s="20">
        <v>0</v>
      </c>
      <c r="F55" s="20">
        <v>0</v>
      </c>
      <c r="G55" s="20">
        <v>56.239994610773998</v>
      </c>
      <c r="H55" s="20">
        <v>56.239994610773998</v>
      </c>
    </row>
    <row r="56" spans="1:8" ht="31.2" x14ac:dyDescent="0.3">
      <c r="A56" s="6">
        <v>11</v>
      </c>
      <c r="B56" s="6" t="s">
        <v>57</v>
      </c>
      <c r="C56" s="7" t="s">
        <v>27</v>
      </c>
      <c r="D56" s="20">
        <v>0</v>
      </c>
      <c r="E56" s="20">
        <v>0</v>
      </c>
      <c r="F56" s="20">
        <v>0</v>
      </c>
      <c r="G56" s="20">
        <v>1100.3749144096</v>
      </c>
      <c r="H56" s="20">
        <v>1100.3749144096</v>
      </c>
    </row>
    <row r="57" spans="1:8" ht="31.2" x14ac:dyDescent="0.3">
      <c r="A57" s="6">
        <v>12</v>
      </c>
      <c r="B57" s="6" t="s">
        <v>51</v>
      </c>
      <c r="C57" s="7" t="s">
        <v>58</v>
      </c>
      <c r="D57" s="20">
        <v>1232.1163734034001</v>
      </c>
      <c r="E57" s="20">
        <v>21.418911727228</v>
      </c>
      <c r="F57" s="20">
        <v>0</v>
      </c>
      <c r="G57" s="20">
        <v>0</v>
      </c>
      <c r="H57" s="20">
        <v>1253.5352851306</v>
      </c>
    </row>
    <row r="58" spans="1:8" x14ac:dyDescent="0.3">
      <c r="A58" s="6">
        <v>13</v>
      </c>
      <c r="B58" s="6"/>
      <c r="C58" s="7" t="s">
        <v>59</v>
      </c>
      <c r="D58" s="20">
        <v>0</v>
      </c>
      <c r="E58" s="20">
        <v>0</v>
      </c>
      <c r="F58" s="20">
        <v>0</v>
      </c>
      <c r="G58" s="20">
        <v>1564.5475084297</v>
      </c>
      <c r="H58" s="20">
        <v>1564.5475084297</v>
      </c>
    </row>
    <row r="59" spans="1:8" x14ac:dyDescent="0.3">
      <c r="A59" s="6">
        <v>14</v>
      </c>
      <c r="B59" s="6"/>
      <c r="C59" s="7" t="s">
        <v>60</v>
      </c>
      <c r="D59" s="20">
        <v>0</v>
      </c>
      <c r="E59" s="20">
        <v>0</v>
      </c>
      <c r="F59" s="20">
        <v>0</v>
      </c>
      <c r="G59" s="20">
        <v>253.32415277714</v>
      </c>
      <c r="H59" s="20">
        <v>253.32415277714</v>
      </c>
    </row>
    <row r="60" spans="1:8" x14ac:dyDescent="0.3">
      <c r="A60" s="6">
        <v>15</v>
      </c>
      <c r="B60" s="6" t="s">
        <v>61</v>
      </c>
      <c r="C60" s="7" t="s">
        <v>62</v>
      </c>
      <c r="D60" s="20">
        <v>0</v>
      </c>
      <c r="E60" s="20">
        <v>0</v>
      </c>
      <c r="F60" s="20">
        <v>0</v>
      </c>
      <c r="G60" s="20">
        <v>58.382352941176002</v>
      </c>
      <c r="H60" s="20">
        <v>58.382352941176002</v>
      </c>
    </row>
    <row r="61" spans="1:8" ht="31.2" x14ac:dyDescent="0.3">
      <c r="A61" s="6">
        <v>16</v>
      </c>
      <c r="B61" s="6" t="s">
        <v>51</v>
      </c>
      <c r="C61" s="7" t="s">
        <v>63</v>
      </c>
      <c r="D61" s="20">
        <v>1878.8241599999999</v>
      </c>
      <c r="E61" s="20">
        <v>68.778720000000007</v>
      </c>
      <c r="F61" s="20">
        <v>0</v>
      </c>
      <c r="G61" s="20">
        <v>38.382352941176002</v>
      </c>
      <c r="H61" s="20">
        <v>1985.9852329411999</v>
      </c>
    </row>
    <row r="62" spans="1:8" ht="16.95" customHeight="1" x14ac:dyDescent="0.3">
      <c r="A62" s="6"/>
      <c r="B62" s="9"/>
      <c r="C62" s="9" t="s">
        <v>64</v>
      </c>
      <c r="D62" s="20">
        <v>3855.9443959414998</v>
      </c>
      <c r="E62" s="20">
        <v>121.5924874338</v>
      </c>
      <c r="F62" s="20">
        <v>0</v>
      </c>
      <c r="G62" s="20">
        <v>4613.6535752683003</v>
      </c>
      <c r="H62" s="20">
        <v>8591.1904586435994</v>
      </c>
    </row>
    <row r="63" spans="1:8" ht="16.95" customHeight="1" x14ac:dyDescent="0.3">
      <c r="A63" s="6"/>
      <c r="B63" s="9"/>
      <c r="C63" s="9" t="s">
        <v>65</v>
      </c>
      <c r="D63" s="20">
        <v>140977.36848286001</v>
      </c>
      <c r="E63" s="20">
        <v>4780.3084810660002</v>
      </c>
      <c r="F63" s="20">
        <v>0</v>
      </c>
      <c r="G63" s="20">
        <v>4613.6535752683003</v>
      </c>
      <c r="H63" s="20">
        <v>150371.33053919999</v>
      </c>
    </row>
    <row r="64" spans="1:8" ht="16.95" customHeight="1" x14ac:dyDescent="0.3">
      <c r="A64" s="6"/>
      <c r="B64" s="9"/>
      <c r="C64" s="9" t="s">
        <v>66</v>
      </c>
      <c r="D64" s="20"/>
      <c r="E64" s="20"/>
      <c r="F64" s="20"/>
      <c r="G64" s="20"/>
      <c r="H64" s="20"/>
    </row>
    <row r="65" spans="1:8" x14ac:dyDescent="0.3">
      <c r="A65" s="6"/>
      <c r="B65" s="6"/>
      <c r="C65" s="7"/>
      <c r="D65" s="20"/>
      <c r="E65" s="20"/>
      <c r="F65" s="20"/>
      <c r="G65" s="20"/>
      <c r="H65" s="20">
        <f>SUM(D65:G65)</f>
        <v>0</v>
      </c>
    </row>
    <row r="66" spans="1:8" ht="16.95" customHeight="1" x14ac:dyDescent="0.3">
      <c r="A66" s="6"/>
      <c r="B66" s="9"/>
      <c r="C66" s="9" t="s">
        <v>67</v>
      </c>
      <c r="D66" s="20">
        <f>SUM(D65:D65)</f>
        <v>0</v>
      </c>
      <c r="E66" s="20">
        <f>SUM(E65:E65)</f>
        <v>0</v>
      </c>
      <c r="F66" s="20">
        <f>SUM(F65:F65)</f>
        <v>0</v>
      </c>
      <c r="G66" s="20">
        <f>SUM(G65:G65)</f>
        <v>0</v>
      </c>
      <c r="H66" s="20">
        <f>SUM(D66:G66)</f>
        <v>0</v>
      </c>
    </row>
    <row r="67" spans="1:8" ht="16.95" customHeight="1" x14ac:dyDescent="0.3">
      <c r="A67" s="6"/>
      <c r="B67" s="9"/>
      <c r="C67" s="9" t="s">
        <v>68</v>
      </c>
      <c r="D67" s="20">
        <v>140977.36848286001</v>
      </c>
      <c r="E67" s="20">
        <v>4780.3084810660002</v>
      </c>
      <c r="F67" s="20">
        <v>0</v>
      </c>
      <c r="G67" s="20">
        <v>4613.6535752683003</v>
      </c>
      <c r="H67" s="20">
        <v>150371.33053919999</v>
      </c>
    </row>
    <row r="68" spans="1:8" ht="153" customHeight="1" x14ac:dyDescent="0.3">
      <c r="A68" s="6"/>
      <c r="B68" s="9"/>
      <c r="C68" s="9" t="s">
        <v>69</v>
      </c>
      <c r="D68" s="20"/>
      <c r="E68" s="20"/>
      <c r="F68" s="20"/>
      <c r="G68" s="20"/>
      <c r="H68" s="20"/>
    </row>
    <row r="69" spans="1:8" x14ac:dyDescent="0.3">
      <c r="A69" s="6">
        <v>17</v>
      </c>
      <c r="B69" s="6" t="s">
        <v>70</v>
      </c>
      <c r="C69" s="7" t="s">
        <v>71</v>
      </c>
      <c r="D69" s="20">
        <v>0</v>
      </c>
      <c r="E69" s="20">
        <v>0</v>
      </c>
      <c r="F69" s="20">
        <v>0</v>
      </c>
      <c r="G69" s="20">
        <v>4448.7200469170002</v>
      </c>
      <c r="H69" s="20">
        <v>4448.7200469170002</v>
      </c>
    </row>
    <row r="70" spans="1:8" x14ac:dyDescent="0.3">
      <c r="A70" s="6">
        <v>18</v>
      </c>
      <c r="B70" s="6" t="s">
        <v>84</v>
      </c>
      <c r="C70" s="7" t="s">
        <v>71</v>
      </c>
      <c r="D70" s="20">
        <v>0</v>
      </c>
      <c r="E70" s="20">
        <v>0</v>
      </c>
      <c r="F70" s="20">
        <v>0</v>
      </c>
      <c r="G70" s="20">
        <v>1066.1106159245001</v>
      </c>
      <c r="H70" s="20">
        <v>1066.1106159245001</v>
      </c>
    </row>
    <row r="71" spans="1:8" x14ac:dyDescent="0.3">
      <c r="A71" s="6">
        <v>19</v>
      </c>
      <c r="B71" s="6" t="s">
        <v>85</v>
      </c>
      <c r="C71" s="7" t="s">
        <v>87</v>
      </c>
      <c r="D71" s="20">
        <v>0</v>
      </c>
      <c r="E71" s="20">
        <v>0</v>
      </c>
      <c r="F71" s="20">
        <v>0</v>
      </c>
      <c r="G71" s="20">
        <v>4385.6623258266</v>
      </c>
      <c r="H71" s="20">
        <v>4385.6623258266</v>
      </c>
    </row>
    <row r="72" spans="1:8" x14ac:dyDescent="0.3">
      <c r="A72" s="6">
        <v>20</v>
      </c>
      <c r="B72" s="6" t="s">
        <v>86</v>
      </c>
      <c r="C72" s="7" t="s">
        <v>71</v>
      </c>
      <c r="D72" s="20">
        <v>0</v>
      </c>
      <c r="E72" s="20">
        <v>0</v>
      </c>
      <c r="F72" s="20">
        <v>0</v>
      </c>
      <c r="G72" s="20">
        <v>14305.858224782</v>
      </c>
      <c r="H72" s="20">
        <v>14305.858224782</v>
      </c>
    </row>
    <row r="73" spans="1:8" ht="16.95" customHeight="1" x14ac:dyDescent="0.3">
      <c r="A73" s="6"/>
      <c r="B73" s="9"/>
      <c r="C73" s="9" t="s">
        <v>83</v>
      </c>
      <c r="D73" s="20">
        <v>0</v>
      </c>
      <c r="E73" s="20">
        <v>0</v>
      </c>
      <c r="F73" s="20">
        <v>0</v>
      </c>
      <c r="G73" s="20">
        <v>24206.351213450998</v>
      </c>
      <c r="H73" s="20">
        <v>24206.351213450998</v>
      </c>
    </row>
    <row r="74" spans="1:8" ht="16.95" customHeight="1" x14ac:dyDescent="0.3">
      <c r="A74" s="6"/>
      <c r="B74" s="9"/>
      <c r="C74" s="9" t="s">
        <v>82</v>
      </c>
      <c r="D74" s="20">
        <v>140977.36848286001</v>
      </c>
      <c r="E74" s="20">
        <v>4780.3084810660002</v>
      </c>
      <c r="F74" s="20">
        <v>0</v>
      </c>
      <c r="G74" s="20">
        <v>28820.004788719001</v>
      </c>
      <c r="H74" s="20">
        <v>174577.68175265001</v>
      </c>
    </row>
    <row r="75" spans="1:8" ht="16.95" customHeight="1" x14ac:dyDescent="0.3">
      <c r="A75" s="6"/>
      <c r="B75" s="9"/>
      <c r="C75" s="9" t="s">
        <v>81</v>
      </c>
      <c r="D75" s="20"/>
      <c r="E75" s="20"/>
      <c r="F75" s="20"/>
      <c r="G75" s="20"/>
      <c r="H75" s="20"/>
    </row>
    <row r="76" spans="1:8" ht="34.200000000000003" customHeight="1" x14ac:dyDescent="0.3">
      <c r="A76" s="6">
        <v>21</v>
      </c>
      <c r="B76" s="6" t="s">
        <v>80</v>
      </c>
      <c r="C76" s="7" t="s">
        <v>79</v>
      </c>
      <c r="D76" s="20">
        <f>D74 * 3%</f>
        <v>4229.3210544858002</v>
      </c>
      <c r="E76" s="20">
        <f>E74 * 3%</f>
        <v>143.40925443198</v>
      </c>
      <c r="F76" s="20">
        <f>F74 * 3%</f>
        <v>0</v>
      </c>
      <c r="G76" s="20">
        <f>G74 * 3%</f>
        <v>864.60014366156997</v>
      </c>
      <c r="H76" s="20">
        <f>SUM(D76:G76)</f>
        <v>5237.3304525793501</v>
      </c>
    </row>
    <row r="77" spans="1:8" ht="16.95" customHeight="1" x14ac:dyDescent="0.3">
      <c r="A77" s="6"/>
      <c r="B77" s="9"/>
      <c r="C77" s="9" t="s">
        <v>78</v>
      </c>
      <c r="D77" s="20">
        <f>D76</f>
        <v>4229.3210544858002</v>
      </c>
      <c r="E77" s="20">
        <f>E76</f>
        <v>143.40925443198</v>
      </c>
      <c r="F77" s="20">
        <f>F76</f>
        <v>0</v>
      </c>
      <c r="G77" s="20">
        <f>G76</f>
        <v>864.60014366156997</v>
      </c>
      <c r="H77" s="20">
        <f>SUM(D77:G77)</f>
        <v>5237.3304525793501</v>
      </c>
    </row>
    <row r="78" spans="1:8" ht="16.95" customHeight="1" x14ac:dyDescent="0.3">
      <c r="A78" s="6"/>
      <c r="B78" s="9"/>
      <c r="C78" s="9" t="s">
        <v>77</v>
      </c>
      <c r="D78" s="20">
        <f>D77 + D74</f>
        <v>145206.68953734581</v>
      </c>
      <c r="E78" s="20">
        <f>E77 + E74</f>
        <v>4923.7177354979804</v>
      </c>
      <c r="F78" s="20">
        <f>F77 + F74</f>
        <v>0</v>
      </c>
      <c r="G78" s="20">
        <f>G77 + G74</f>
        <v>29684.604932380571</v>
      </c>
      <c r="H78" s="20">
        <f>SUM(D78:G78)</f>
        <v>179815.01220522437</v>
      </c>
    </row>
    <row r="79" spans="1:8" ht="16.95" customHeight="1" x14ac:dyDescent="0.3">
      <c r="A79" s="6"/>
      <c r="B79" s="9"/>
      <c r="C79" s="9" t="s">
        <v>76</v>
      </c>
      <c r="D79" s="20"/>
      <c r="E79" s="20"/>
      <c r="F79" s="20"/>
      <c r="G79" s="20"/>
      <c r="H79" s="20"/>
    </row>
    <row r="80" spans="1:8" ht="16.95" customHeight="1" x14ac:dyDescent="0.3">
      <c r="A80" s="6">
        <v>22</v>
      </c>
      <c r="B80" s="6" t="s">
        <v>75</v>
      </c>
      <c r="C80" s="7" t="s">
        <v>74</v>
      </c>
      <c r="D80" s="20">
        <f>D78 * 20%</f>
        <v>29041.337907469162</v>
      </c>
      <c r="E80" s="20">
        <f>E78 * 20%</f>
        <v>984.74354709959607</v>
      </c>
      <c r="F80" s="20">
        <f>F78 * 20%</f>
        <v>0</v>
      </c>
      <c r="G80" s="20">
        <f>G78 * 20%</f>
        <v>5936.9209864761142</v>
      </c>
      <c r="H80" s="20">
        <f>SUM(D80:G80)</f>
        <v>35963.002441044868</v>
      </c>
    </row>
    <row r="81" spans="1:8" ht="16.95" customHeight="1" x14ac:dyDescent="0.3">
      <c r="A81" s="6"/>
      <c r="B81" s="9"/>
      <c r="C81" s="9" t="s">
        <v>73</v>
      </c>
      <c r="D81" s="20">
        <f>D80</f>
        <v>29041.337907469162</v>
      </c>
      <c r="E81" s="20">
        <f>E80</f>
        <v>984.74354709959607</v>
      </c>
      <c r="F81" s="20">
        <f>F80</f>
        <v>0</v>
      </c>
      <c r="G81" s="20">
        <f>G80</f>
        <v>5936.9209864761142</v>
      </c>
      <c r="H81" s="20">
        <f>SUM(D81:G81)</f>
        <v>35963.002441044868</v>
      </c>
    </row>
    <row r="82" spans="1:8" ht="16.95" customHeight="1" x14ac:dyDescent="0.3">
      <c r="A82" s="6"/>
      <c r="B82" s="9"/>
      <c r="C82" s="9" t="s">
        <v>72</v>
      </c>
      <c r="D82" s="20">
        <f>D81 + D78</f>
        <v>174248.02744481497</v>
      </c>
      <c r="E82" s="20">
        <f>E81 + E78</f>
        <v>5908.4612825975764</v>
      </c>
      <c r="F82" s="20">
        <f>F81 + F78</f>
        <v>0</v>
      </c>
      <c r="G82" s="20">
        <f>G81 + G78</f>
        <v>35621.525918856685</v>
      </c>
      <c r="H82" s="20">
        <f>SUM(D82:G82)</f>
        <v>215778.01464626921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I1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4" t="s">
        <v>156</v>
      </c>
      <c r="B1" s="104"/>
      <c r="C1" s="104"/>
      <c r="D1" s="104"/>
      <c r="E1" s="104"/>
      <c r="F1" s="104"/>
      <c r="G1" s="104"/>
      <c r="H1" s="104"/>
    </row>
    <row r="3" spans="1:8" ht="44.25" customHeight="1" x14ac:dyDescent="0.3">
      <c r="A3" s="6" t="s">
        <v>157</v>
      </c>
      <c r="B3" s="6" t="s">
        <v>158</v>
      </c>
      <c r="C3" s="6" t="s">
        <v>159</v>
      </c>
      <c r="D3" s="6" t="s">
        <v>160</v>
      </c>
      <c r="E3" s="6" t="s">
        <v>161</v>
      </c>
      <c r="F3" s="6" t="s">
        <v>162</v>
      </c>
      <c r="G3" s="6" t="s">
        <v>163</v>
      </c>
      <c r="H3" s="6" t="s">
        <v>164</v>
      </c>
    </row>
    <row r="4" spans="1:8" ht="39" customHeight="1" x14ac:dyDescent="0.3">
      <c r="A4" s="25" t="s">
        <v>165</v>
      </c>
      <c r="B4" s="26" t="s">
        <v>140</v>
      </c>
      <c r="C4" s="27">
        <v>2.67084375</v>
      </c>
      <c r="D4" s="27">
        <v>5103.9171675885</v>
      </c>
      <c r="E4" s="26">
        <v>6</v>
      </c>
      <c r="F4" s="26"/>
      <c r="G4" s="27">
        <v>13631.765267571</v>
      </c>
      <c r="H4" s="28"/>
    </row>
    <row r="5" spans="1:8" ht="39" customHeight="1" x14ac:dyDescent="0.3">
      <c r="A5" s="25" t="s">
        <v>166</v>
      </c>
      <c r="B5" s="26" t="s">
        <v>140</v>
      </c>
      <c r="C5" s="27">
        <v>0.77887499999999998</v>
      </c>
      <c r="D5" s="27">
        <v>818.22700652441995</v>
      </c>
      <c r="E5" s="26">
        <v>6</v>
      </c>
      <c r="F5" s="26"/>
      <c r="G5" s="27">
        <v>637.29655970671001</v>
      </c>
      <c r="H5" s="28"/>
    </row>
    <row r="6" spans="1:8" ht="39" customHeight="1" x14ac:dyDescent="0.3">
      <c r="A6" s="25" t="s">
        <v>167</v>
      </c>
      <c r="B6" s="26" t="s">
        <v>140</v>
      </c>
      <c r="C6" s="27">
        <v>1.7142094017094001</v>
      </c>
      <c r="D6" s="27">
        <v>222.07854046447</v>
      </c>
      <c r="E6" s="26">
        <v>10</v>
      </c>
      <c r="F6" s="26"/>
      <c r="G6" s="27">
        <v>380.6891219821</v>
      </c>
      <c r="H6" s="28"/>
    </row>
    <row r="7" spans="1:8" ht="39" customHeight="1" x14ac:dyDescent="0.3">
      <c r="A7" s="25" t="s">
        <v>168</v>
      </c>
      <c r="B7" s="26" t="s">
        <v>169</v>
      </c>
      <c r="C7" s="27">
        <v>11.752136752137</v>
      </c>
      <c r="D7" s="27">
        <v>25.632087662364999</v>
      </c>
      <c r="E7" s="26">
        <v>10</v>
      </c>
      <c r="F7" s="26"/>
      <c r="G7" s="27">
        <v>301.23179945087003</v>
      </c>
      <c r="H7" s="28"/>
    </row>
    <row r="8" spans="1:8" ht="39" customHeight="1" x14ac:dyDescent="0.3">
      <c r="A8" s="25" t="s">
        <v>170</v>
      </c>
      <c r="B8" s="26" t="s">
        <v>169</v>
      </c>
      <c r="C8" s="27">
        <v>5.8760683760683996</v>
      </c>
      <c r="D8" s="27">
        <v>997.73280243982003</v>
      </c>
      <c r="E8" s="26">
        <v>10</v>
      </c>
      <c r="F8" s="26"/>
      <c r="G8" s="27">
        <v>5862.7461681826999</v>
      </c>
      <c r="H8" s="28"/>
    </row>
    <row r="9" spans="1:8" ht="39" customHeight="1" x14ac:dyDescent="0.3">
      <c r="A9" s="25" t="s">
        <v>167</v>
      </c>
      <c r="B9" s="26" t="s">
        <v>140</v>
      </c>
      <c r="C9" s="27">
        <v>18.513461538462</v>
      </c>
      <c r="D9" s="27">
        <v>222.07854046447</v>
      </c>
      <c r="E9" s="26">
        <v>10</v>
      </c>
      <c r="F9" s="26"/>
      <c r="G9" s="27">
        <v>4111.4425174066</v>
      </c>
      <c r="H9" s="28"/>
    </row>
    <row r="10" spans="1:8" ht="39" customHeight="1" x14ac:dyDescent="0.3">
      <c r="A10" s="25" t="s">
        <v>168</v>
      </c>
      <c r="B10" s="26" t="s">
        <v>169</v>
      </c>
      <c r="C10" s="27">
        <v>126.92307692308</v>
      </c>
      <c r="D10" s="27">
        <v>25.632087662364999</v>
      </c>
      <c r="E10" s="26">
        <v>10</v>
      </c>
      <c r="F10" s="26"/>
      <c r="G10" s="27">
        <v>3253.3034340693998</v>
      </c>
      <c r="H10" s="28"/>
    </row>
    <row r="11" spans="1:8" ht="39" customHeight="1" x14ac:dyDescent="0.3">
      <c r="A11" s="25" t="s">
        <v>170</v>
      </c>
      <c r="B11" s="26" t="s">
        <v>169</v>
      </c>
      <c r="C11" s="27">
        <v>63.461538461537998</v>
      </c>
      <c r="D11" s="27">
        <v>997.73280243982003</v>
      </c>
      <c r="E11" s="26">
        <v>10</v>
      </c>
      <c r="F11" s="26"/>
      <c r="G11" s="27">
        <v>63317.658616373003</v>
      </c>
      <c r="H11" s="28"/>
    </row>
    <row r="12" spans="1:8" ht="39" customHeight="1" x14ac:dyDescent="0.3">
      <c r="A12" s="25" t="s">
        <v>171</v>
      </c>
      <c r="B12" s="26" t="s">
        <v>140</v>
      </c>
      <c r="C12" s="27">
        <v>5.0882352941175997</v>
      </c>
      <c r="D12" s="27">
        <v>1662.7573397988001</v>
      </c>
      <c r="E12" s="26">
        <v>0.4</v>
      </c>
      <c r="F12" s="26"/>
      <c r="G12" s="27">
        <v>8460.5005819174003</v>
      </c>
      <c r="H12" s="28"/>
    </row>
    <row r="13" spans="1:8" ht="39" customHeight="1" x14ac:dyDescent="0.3">
      <c r="A13" s="25" t="s">
        <v>172</v>
      </c>
      <c r="B13" s="26" t="s">
        <v>140</v>
      </c>
      <c r="C13" s="27">
        <v>0.29411764705881999</v>
      </c>
      <c r="D13" s="27">
        <v>1363.9187907776</v>
      </c>
      <c r="E13" s="26">
        <v>0.4</v>
      </c>
      <c r="F13" s="26"/>
      <c r="G13" s="27">
        <v>401.15258552282</v>
      </c>
      <c r="H13" s="28"/>
    </row>
    <row r="14" spans="1:8" ht="39" customHeight="1" x14ac:dyDescent="0.3">
      <c r="A14" s="25" t="s">
        <v>173</v>
      </c>
      <c r="B14" s="26" t="s">
        <v>140</v>
      </c>
      <c r="C14" s="27">
        <v>4.4411764705882</v>
      </c>
      <c r="D14" s="27">
        <v>1049.6719013825</v>
      </c>
      <c r="E14" s="26">
        <v>0.4</v>
      </c>
      <c r="F14" s="26"/>
      <c r="G14" s="27">
        <v>4661.7781502575999</v>
      </c>
      <c r="H14" s="28"/>
    </row>
    <row r="15" spans="1:8" ht="39" customHeight="1" x14ac:dyDescent="0.3">
      <c r="A15" s="25" t="s">
        <v>174</v>
      </c>
      <c r="B15" s="26" t="s">
        <v>140</v>
      </c>
      <c r="C15" s="27">
        <v>1</v>
      </c>
      <c r="D15" s="27">
        <v>6808.6826035618997</v>
      </c>
      <c r="E15" s="26">
        <v>0.4</v>
      </c>
      <c r="F15" s="26"/>
      <c r="G15" s="27">
        <v>6808.6826035618997</v>
      </c>
      <c r="H15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91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91</v>
      </c>
      <c r="C7" s="29" t="s">
        <v>71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71</v>
      </c>
      <c r="D13" s="19">
        <v>0</v>
      </c>
      <c r="E13" s="19">
        <v>0</v>
      </c>
      <c r="F13" s="19">
        <v>0</v>
      </c>
      <c r="G13" s="19">
        <v>4448.7200469170002</v>
      </c>
      <c r="H13" s="19">
        <v>4448.7200469170002</v>
      </c>
      <c r="J13" s="5"/>
    </row>
    <row r="14" spans="1:14" ht="16.95" customHeight="1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4448.7200469170002</v>
      </c>
      <c r="H14" s="19">
        <v>4448.7200469170002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17316.571053397001</v>
      </c>
      <c r="E13" s="19">
        <v>1179.2823869946999</v>
      </c>
      <c r="F13" s="19">
        <v>0</v>
      </c>
      <c r="G13" s="19">
        <v>0</v>
      </c>
      <c r="H13" s="19">
        <v>18495.853440391998</v>
      </c>
      <c r="J13" s="5"/>
    </row>
    <row r="14" spans="1:14" ht="16.95" customHeight="1" x14ac:dyDescent="0.3">
      <c r="A14" s="6"/>
      <c r="B14" s="9"/>
      <c r="C14" s="9" t="s">
        <v>96</v>
      </c>
      <c r="D14" s="19">
        <v>17316.571053397001</v>
      </c>
      <c r="E14" s="19">
        <v>1179.2823869946999</v>
      </c>
      <c r="F14" s="19">
        <v>0</v>
      </c>
      <c r="G14" s="19">
        <v>0</v>
      </c>
      <c r="H14" s="19">
        <v>18495.853440391998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91</v>
      </c>
      <c r="C7" s="29" t="s">
        <v>56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103</v>
      </c>
      <c r="D13" s="19">
        <v>0</v>
      </c>
      <c r="E13" s="19">
        <v>0</v>
      </c>
      <c r="F13" s="19">
        <v>0</v>
      </c>
      <c r="G13" s="19">
        <v>56.239994610773998</v>
      </c>
      <c r="H13" s="19">
        <v>56.239994610773998</v>
      </c>
      <c r="J13" s="5"/>
    </row>
    <row r="14" spans="1:14" ht="16.95" customHeight="1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56.239994610773998</v>
      </c>
      <c r="H14" s="19">
        <v>56.239994610773998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D4" sqref="D4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91</v>
      </c>
      <c r="C7" s="29" t="s">
        <v>71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71</v>
      </c>
      <c r="D13" s="19">
        <v>0</v>
      </c>
      <c r="E13" s="19">
        <v>0</v>
      </c>
      <c r="F13" s="19">
        <v>0</v>
      </c>
      <c r="G13" s="19">
        <v>1066.1106159245001</v>
      </c>
      <c r="H13" s="19">
        <v>1066.1106159245001</v>
      </c>
      <c r="J13" s="5"/>
    </row>
    <row r="14" spans="1:14" ht="16.95" customHeight="1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1066.1106159245001</v>
      </c>
      <c r="H14" s="19">
        <v>1066.1106159245001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91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107</v>
      </c>
      <c r="D13" s="19">
        <v>223.80283321893</v>
      </c>
      <c r="E13" s="19">
        <v>145.80975203426999</v>
      </c>
      <c r="F13" s="19">
        <v>0</v>
      </c>
      <c r="G13" s="19">
        <v>0</v>
      </c>
      <c r="H13" s="19">
        <v>369.61258525321</v>
      </c>
      <c r="J13" s="5"/>
    </row>
    <row r="14" spans="1:14" ht="16.95" customHeight="1" x14ac:dyDescent="0.3">
      <c r="A14" s="6"/>
      <c r="B14" s="9"/>
      <c r="C14" s="9" t="s">
        <v>96</v>
      </c>
      <c r="D14" s="19">
        <v>223.80283321893</v>
      </c>
      <c r="E14" s="19">
        <v>145.80975203426999</v>
      </c>
      <c r="F14" s="19">
        <v>0</v>
      </c>
      <c r="G14" s="19">
        <v>0</v>
      </c>
      <c r="H14" s="19">
        <v>369.61258525321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D8" sqref="D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88</v>
      </c>
    </row>
    <row r="2" spans="1:14" ht="45.75" customHeight="1" x14ac:dyDescent="0.3">
      <c r="A2" s="1"/>
      <c r="B2" s="1" t="s">
        <v>89</v>
      </c>
      <c r="C2" s="88" t="s">
        <v>190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91</v>
      </c>
      <c r="C7" s="29" t="s">
        <v>109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93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111</v>
      </c>
      <c r="D13" s="19">
        <v>0</v>
      </c>
      <c r="E13" s="19">
        <v>0</v>
      </c>
      <c r="F13" s="19">
        <v>0</v>
      </c>
      <c r="G13" s="19">
        <v>89.174844900758998</v>
      </c>
      <c r="H13" s="19">
        <v>89.174844900758998</v>
      </c>
      <c r="J13" s="5"/>
    </row>
    <row r="14" spans="1:14" ht="16.95" customHeight="1" x14ac:dyDescent="0.3">
      <c r="A14" s="6"/>
      <c r="B14" s="9"/>
      <c r="C14" s="9" t="s">
        <v>96</v>
      </c>
      <c r="D14" s="19">
        <v>0</v>
      </c>
      <c r="E14" s="19">
        <v>0</v>
      </c>
      <c r="F14" s="19">
        <v>0</v>
      </c>
      <c r="G14" s="19">
        <v>89.174844900758998</v>
      </c>
      <c r="H14" s="19">
        <v>89.174844900758998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Сводка затрат</vt:lpstr>
      <vt:lpstr>ССР</vt:lpstr>
      <vt:lpstr>ОСР 6-07-01</vt:lpstr>
      <vt:lpstr>ОСР 6-12-01</vt:lpstr>
      <vt:lpstr>ОСР 27-02-01</vt:lpstr>
      <vt:lpstr>ОСР 27-09-01</vt:lpstr>
      <vt:lpstr>ОСР 27-12-01</vt:lpstr>
      <vt:lpstr>ОСР 537 02-01</vt:lpstr>
      <vt:lpstr>ОСР 537 09-01</vt:lpstr>
      <vt:lpstr>ОСР 537 12-01</vt:lpstr>
      <vt:lpstr>ОСР 537 02-01(1)</vt:lpstr>
      <vt:lpstr>ОСР 537 09-01(1)</vt:lpstr>
      <vt:lpstr>ОСР 537 12-01(1)</vt:lpstr>
      <vt:lpstr>ОСР 518-02-01</vt:lpstr>
      <vt:lpstr>ОСР 518-09-01</vt:lpstr>
      <vt:lpstr>ОСР 518-12-01</vt:lpstr>
      <vt:lpstr>ОСР 518-02-01(1)</vt:lpstr>
      <vt:lpstr>ОСР 518-12-01(1)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2025-11-18T11:42:18Z</dcterms:modified>
</cp:coreProperties>
</file>